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900" windowHeight="131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Sheet1!$A$1:$BL$64</definedName>
  </definedNames>
  <calcPr calcId="145621"/>
</workbook>
</file>

<file path=xl/calcChain.xml><?xml version="1.0" encoding="utf-8"?>
<calcChain xmlns="http://schemas.openxmlformats.org/spreadsheetml/2006/main">
  <c r="B62" i="1" l="1"/>
  <c r="A62" i="1"/>
  <c r="A61" i="1"/>
  <c r="B60" i="1"/>
  <c r="A60" i="1"/>
  <c r="A59" i="1"/>
  <c r="A58" i="1"/>
  <c r="A57" i="1"/>
  <c r="B58" i="1" s="1"/>
  <c r="A55" i="1"/>
  <c r="B56" i="1" s="1"/>
  <c r="B54" i="1"/>
  <c r="A53" i="1"/>
  <c r="A54" i="1" s="1"/>
  <c r="B52" i="1"/>
  <c r="A51" i="1"/>
  <c r="A52" i="1" s="1"/>
  <c r="A49" i="1"/>
  <c r="B50" i="1" s="1"/>
  <c r="A47" i="1"/>
  <c r="B48" i="1" s="1"/>
  <c r="B46" i="1"/>
  <c r="A46" i="1"/>
  <c r="A45" i="1"/>
  <c r="D62" i="1"/>
  <c r="C62" i="1"/>
  <c r="C61" i="1"/>
  <c r="D60" i="1"/>
  <c r="C60" i="1"/>
  <c r="C59" i="1"/>
  <c r="D58" i="1"/>
  <c r="C58" i="1"/>
  <c r="C57" i="1"/>
  <c r="C55" i="1"/>
  <c r="D56" i="1" s="1"/>
  <c r="D54" i="1"/>
  <c r="C53" i="1"/>
  <c r="C54" i="1" s="1"/>
  <c r="D52" i="1"/>
  <c r="C51" i="1"/>
  <c r="C52" i="1" s="1"/>
  <c r="C49" i="1"/>
  <c r="D50" i="1" s="1"/>
  <c r="C47" i="1"/>
  <c r="D48" i="1" s="1"/>
  <c r="D46" i="1"/>
  <c r="C46" i="1"/>
  <c r="C45" i="1"/>
  <c r="E62" i="1"/>
  <c r="E61" i="1"/>
  <c r="F62" i="1" s="1"/>
  <c r="F60" i="1"/>
  <c r="E60" i="1"/>
  <c r="E59" i="1"/>
  <c r="F58" i="1"/>
  <c r="E58" i="1"/>
  <c r="E57" i="1"/>
  <c r="E55" i="1"/>
  <c r="F56" i="1" s="1"/>
  <c r="F54" i="1"/>
  <c r="E53" i="1"/>
  <c r="E54" i="1" s="1"/>
  <c r="F52" i="1"/>
  <c r="E51" i="1"/>
  <c r="E52" i="1" s="1"/>
  <c r="E49" i="1"/>
  <c r="E50" i="1" s="1"/>
  <c r="E47" i="1"/>
  <c r="F48" i="1" s="1"/>
  <c r="E46" i="1"/>
  <c r="E45" i="1"/>
  <c r="F46" i="1" s="1"/>
  <c r="H62" i="1"/>
  <c r="G62" i="1"/>
  <c r="G61" i="1"/>
  <c r="H60" i="1"/>
  <c r="G60" i="1"/>
  <c r="G59" i="1"/>
  <c r="H58" i="1"/>
  <c r="G58" i="1"/>
  <c r="G57" i="1"/>
  <c r="H56" i="1"/>
  <c r="G55" i="1"/>
  <c r="G56" i="1" s="1"/>
  <c r="H54" i="1"/>
  <c r="G53" i="1"/>
  <c r="G54" i="1" s="1"/>
  <c r="H52" i="1"/>
  <c r="G51" i="1"/>
  <c r="G52" i="1" s="1"/>
  <c r="G49" i="1"/>
  <c r="H50" i="1" s="1"/>
  <c r="G47" i="1"/>
  <c r="H48" i="1" s="1"/>
  <c r="H46" i="1"/>
  <c r="G46" i="1"/>
  <c r="G45" i="1"/>
  <c r="J62" i="1"/>
  <c r="I62" i="1"/>
  <c r="I61" i="1"/>
  <c r="J60" i="1"/>
  <c r="I60" i="1"/>
  <c r="I59" i="1"/>
  <c r="J58" i="1"/>
  <c r="I58" i="1"/>
  <c r="I57" i="1"/>
  <c r="I55" i="1"/>
  <c r="J56" i="1" s="1"/>
  <c r="J54" i="1"/>
  <c r="I53" i="1"/>
  <c r="I54" i="1" s="1"/>
  <c r="J52" i="1"/>
  <c r="I52" i="1"/>
  <c r="I51" i="1"/>
  <c r="I49" i="1"/>
  <c r="J50" i="1" s="1"/>
  <c r="I47" i="1"/>
  <c r="J48" i="1" s="1"/>
  <c r="J46" i="1"/>
  <c r="I46" i="1"/>
  <c r="I45" i="1"/>
  <c r="K61" i="1"/>
  <c r="L62" i="1" s="1"/>
  <c r="L60" i="1"/>
  <c r="K60" i="1"/>
  <c r="K59" i="1"/>
  <c r="L58" i="1"/>
  <c r="K58" i="1"/>
  <c r="K57" i="1"/>
  <c r="K55" i="1"/>
  <c r="L56" i="1" s="1"/>
  <c r="L54" i="1"/>
  <c r="K53" i="1"/>
  <c r="K54" i="1" s="1"/>
  <c r="L52" i="1"/>
  <c r="K52" i="1"/>
  <c r="K51" i="1"/>
  <c r="K50" i="1"/>
  <c r="K49" i="1"/>
  <c r="L50" i="1" s="1"/>
  <c r="K47" i="1"/>
  <c r="L48" i="1" s="1"/>
  <c r="K45" i="1"/>
  <c r="L46" i="1" s="1"/>
  <c r="N62" i="1"/>
  <c r="M62" i="1"/>
  <c r="M61" i="1"/>
  <c r="N60" i="1"/>
  <c r="M60" i="1"/>
  <c r="M59" i="1"/>
  <c r="N58" i="1"/>
  <c r="M58" i="1"/>
  <c r="M57" i="1"/>
  <c r="N56" i="1"/>
  <c r="M56" i="1"/>
  <c r="M55" i="1"/>
  <c r="N54" i="1"/>
  <c r="M54" i="1"/>
  <c r="M53" i="1"/>
  <c r="N52" i="1"/>
  <c r="M52" i="1"/>
  <c r="M51" i="1"/>
  <c r="N50" i="1"/>
  <c r="M50" i="1"/>
  <c r="M49" i="1"/>
  <c r="N48" i="1"/>
  <c r="M48" i="1"/>
  <c r="M47" i="1"/>
  <c r="N46" i="1"/>
  <c r="M46" i="1"/>
  <c r="M45" i="1"/>
  <c r="P62" i="1"/>
  <c r="O62" i="1"/>
  <c r="O61" i="1"/>
  <c r="P60" i="1"/>
  <c r="O60" i="1"/>
  <c r="O59" i="1"/>
  <c r="P58" i="1"/>
  <c r="O58" i="1"/>
  <c r="O57" i="1"/>
  <c r="P56" i="1"/>
  <c r="O56" i="1"/>
  <c r="O55" i="1"/>
  <c r="P54" i="1"/>
  <c r="O54" i="1"/>
  <c r="O53" i="1"/>
  <c r="P52" i="1"/>
  <c r="O52" i="1"/>
  <c r="O51" i="1"/>
  <c r="P50" i="1"/>
  <c r="O50" i="1"/>
  <c r="O49" i="1"/>
  <c r="P48" i="1"/>
  <c r="O48" i="1"/>
  <c r="O47" i="1"/>
  <c r="P46" i="1"/>
  <c r="O46" i="1"/>
  <c r="O45" i="1"/>
  <c r="R62" i="1"/>
  <c r="Q62" i="1"/>
  <c r="Q61" i="1"/>
  <c r="R60" i="1"/>
  <c r="Q60" i="1"/>
  <c r="Q59" i="1"/>
  <c r="R58" i="1"/>
  <c r="Q58" i="1"/>
  <c r="Q57" i="1"/>
  <c r="R56" i="1"/>
  <c r="Q56" i="1"/>
  <c r="Q55" i="1"/>
  <c r="R54" i="1"/>
  <c r="Q54" i="1"/>
  <c r="Q53" i="1"/>
  <c r="R52" i="1"/>
  <c r="Q52" i="1"/>
  <c r="Q51" i="1"/>
  <c r="R50" i="1"/>
  <c r="Q50" i="1"/>
  <c r="Q49" i="1"/>
  <c r="R48" i="1"/>
  <c r="Q48" i="1"/>
  <c r="Q47" i="1"/>
  <c r="R46" i="1"/>
  <c r="Q46" i="1"/>
  <c r="Q45" i="1"/>
  <c r="T62" i="1"/>
  <c r="S62" i="1"/>
  <c r="S61" i="1"/>
  <c r="T60" i="1"/>
  <c r="S60" i="1"/>
  <c r="S59" i="1"/>
  <c r="T58" i="1"/>
  <c r="S58" i="1"/>
  <c r="S57" i="1"/>
  <c r="T56" i="1"/>
  <c r="S56" i="1"/>
  <c r="S55" i="1"/>
  <c r="T54" i="1"/>
  <c r="S54" i="1"/>
  <c r="S53" i="1"/>
  <c r="T52" i="1"/>
  <c r="S52" i="1"/>
  <c r="S51" i="1"/>
  <c r="T50" i="1"/>
  <c r="S50" i="1"/>
  <c r="S49" i="1"/>
  <c r="T48" i="1"/>
  <c r="S48" i="1"/>
  <c r="S47" i="1"/>
  <c r="T46" i="1"/>
  <c r="S46" i="1"/>
  <c r="S45" i="1"/>
  <c r="V62" i="1"/>
  <c r="U62" i="1"/>
  <c r="U61" i="1"/>
  <c r="V60" i="1"/>
  <c r="U60" i="1"/>
  <c r="U59" i="1"/>
  <c r="V58" i="1"/>
  <c r="U58" i="1"/>
  <c r="U57" i="1"/>
  <c r="V56" i="1"/>
  <c r="U56" i="1"/>
  <c r="U55" i="1"/>
  <c r="V54" i="1"/>
  <c r="U54" i="1"/>
  <c r="U53" i="1"/>
  <c r="V52" i="1"/>
  <c r="U52" i="1"/>
  <c r="U51" i="1"/>
  <c r="V50" i="1"/>
  <c r="U50" i="1"/>
  <c r="U49" i="1"/>
  <c r="V48" i="1"/>
  <c r="U48" i="1"/>
  <c r="U47" i="1"/>
  <c r="V46" i="1"/>
  <c r="U46" i="1"/>
  <c r="U45" i="1"/>
  <c r="X62" i="1"/>
  <c r="W62" i="1"/>
  <c r="W61" i="1"/>
  <c r="X60" i="1"/>
  <c r="W60" i="1"/>
  <c r="W59" i="1"/>
  <c r="X58" i="1"/>
  <c r="W58" i="1"/>
  <c r="W57" i="1"/>
  <c r="X56" i="1"/>
  <c r="W56" i="1"/>
  <c r="W55" i="1"/>
  <c r="X54" i="1"/>
  <c r="W54" i="1"/>
  <c r="W53" i="1"/>
  <c r="X52" i="1"/>
  <c r="W52" i="1"/>
  <c r="W51" i="1"/>
  <c r="X50" i="1"/>
  <c r="W50" i="1"/>
  <c r="W49" i="1"/>
  <c r="X48" i="1"/>
  <c r="W48" i="1"/>
  <c r="W47" i="1"/>
  <c r="X46" i="1"/>
  <c r="W46" i="1"/>
  <c r="W45" i="1"/>
  <c r="Z62" i="1"/>
  <c r="Y62" i="1"/>
  <c r="Y61" i="1"/>
  <c r="Y59" i="1"/>
  <c r="Z60" i="1" s="1"/>
  <c r="Z58" i="1"/>
  <c r="Y58" i="1"/>
  <c r="Y57" i="1"/>
  <c r="Z56" i="1"/>
  <c r="Y56" i="1"/>
  <c r="Y55" i="1"/>
  <c r="Y53" i="1"/>
  <c r="Z54" i="1" s="1"/>
  <c r="Z52" i="1"/>
  <c r="Y51" i="1"/>
  <c r="Y52" i="1" s="1"/>
  <c r="Y49" i="1"/>
  <c r="Z50" i="1" s="1"/>
  <c r="Y47" i="1"/>
  <c r="Y48" i="1" s="1"/>
  <c r="Z46" i="1"/>
  <c r="Y46" i="1"/>
  <c r="Y45" i="1"/>
  <c r="AB62" i="1"/>
  <c r="AA62" i="1"/>
  <c r="AA61" i="1"/>
  <c r="AB60" i="1"/>
  <c r="AA59" i="1"/>
  <c r="AA60" i="1" s="1"/>
  <c r="AB58" i="1"/>
  <c r="AA58" i="1"/>
  <c r="AA57" i="1"/>
  <c r="AA55" i="1"/>
  <c r="AB56" i="1" s="1"/>
  <c r="AA53" i="1"/>
  <c r="AB54" i="1" s="1"/>
  <c r="AB52" i="1"/>
  <c r="AA52" i="1"/>
  <c r="AA51" i="1"/>
  <c r="AA50" i="1"/>
  <c r="AA49" i="1"/>
  <c r="AB50" i="1" s="1"/>
  <c r="AA47" i="1"/>
  <c r="AA48" i="1" s="1"/>
  <c r="AB46" i="1"/>
  <c r="AA46" i="1"/>
  <c r="AA45" i="1"/>
  <c r="AD62" i="1"/>
  <c r="AC62" i="1"/>
  <c r="AC61" i="1"/>
  <c r="AD60" i="1"/>
  <c r="AC59" i="1"/>
  <c r="AC60" i="1" s="1"/>
  <c r="AC57" i="1"/>
  <c r="AD58" i="1" s="1"/>
  <c r="AC55" i="1"/>
  <c r="AD56" i="1" s="1"/>
  <c r="AC53" i="1"/>
  <c r="AD54" i="1" s="1"/>
  <c r="AC51" i="1"/>
  <c r="AC52" i="1" s="1"/>
  <c r="AD50" i="1"/>
  <c r="AC50" i="1"/>
  <c r="AC49" i="1"/>
  <c r="AC47" i="1"/>
  <c r="AD48" i="1" s="1"/>
  <c r="AD46" i="1"/>
  <c r="AC46" i="1"/>
  <c r="AC45" i="1"/>
  <c r="AF62" i="1"/>
  <c r="AE61" i="1"/>
  <c r="AE62" i="1" s="1"/>
  <c r="AF60" i="1"/>
  <c r="AE59" i="1"/>
  <c r="AE60" i="1" s="1"/>
  <c r="AE57" i="1"/>
  <c r="AF58" i="1" s="1"/>
  <c r="AE55" i="1"/>
  <c r="AF56" i="1" s="1"/>
  <c r="AE53" i="1"/>
  <c r="AF54" i="1" s="1"/>
  <c r="AF52" i="1"/>
  <c r="AE52" i="1"/>
  <c r="AE51" i="1"/>
  <c r="AF50" i="1"/>
  <c r="AE50" i="1"/>
  <c r="AE49" i="1"/>
  <c r="AE47" i="1"/>
  <c r="AF48" i="1" s="1"/>
  <c r="AF46" i="1"/>
  <c r="AE45" i="1"/>
  <c r="AE46" i="1" s="1"/>
  <c r="AH62" i="1"/>
  <c r="AG62" i="1"/>
  <c r="AG61" i="1"/>
  <c r="AH60" i="1"/>
  <c r="AG60" i="1"/>
  <c r="AG59" i="1"/>
  <c r="AH58" i="1"/>
  <c r="AG58" i="1"/>
  <c r="AG57" i="1"/>
  <c r="AH56" i="1"/>
  <c r="AG56" i="1"/>
  <c r="AG55" i="1"/>
  <c r="AH54" i="1"/>
  <c r="AG54" i="1"/>
  <c r="AG53" i="1"/>
  <c r="AH52" i="1"/>
  <c r="AG52" i="1"/>
  <c r="AG51" i="1"/>
  <c r="AH50" i="1"/>
  <c r="AG50" i="1"/>
  <c r="AG49" i="1"/>
  <c r="AH48" i="1"/>
  <c r="AG48" i="1"/>
  <c r="AG47" i="1"/>
  <c r="AH46" i="1"/>
  <c r="AG46" i="1"/>
  <c r="AG45" i="1"/>
  <c r="AJ62" i="1"/>
  <c r="AI62" i="1"/>
  <c r="AI61" i="1"/>
  <c r="AJ60" i="1"/>
  <c r="AI60" i="1"/>
  <c r="AI59" i="1"/>
  <c r="AJ58" i="1"/>
  <c r="AI58" i="1"/>
  <c r="AI57" i="1"/>
  <c r="AJ56" i="1"/>
  <c r="AI56" i="1"/>
  <c r="AI55" i="1"/>
  <c r="AJ54" i="1"/>
  <c r="AI54" i="1"/>
  <c r="AI53" i="1"/>
  <c r="AJ52" i="1"/>
  <c r="AI52" i="1"/>
  <c r="AI51" i="1"/>
  <c r="AJ50" i="1"/>
  <c r="AI50" i="1"/>
  <c r="AI49" i="1"/>
  <c r="AJ48" i="1"/>
  <c r="AI48" i="1"/>
  <c r="AI47" i="1"/>
  <c r="AJ46" i="1"/>
  <c r="AI46" i="1"/>
  <c r="AI45" i="1"/>
  <c r="AL62" i="1"/>
  <c r="AK62" i="1"/>
  <c r="AK61" i="1"/>
  <c r="AL60" i="1"/>
  <c r="AK60" i="1"/>
  <c r="AK59" i="1"/>
  <c r="AL58" i="1"/>
  <c r="AK58" i="1"/>
  <c r="AK57" i="1"/>
  <c r="AL56" i="1"/>
  <c r="AK56" i="1"/>
  <c r="AK55" i="1"/>
  <c r="AL54" i="1"/>
  <c r="AK54" i="1"/>
  <c r="AK53" i="1"/>
  <c r="AL52" i="1"/>
  <c r="AK52" i="1"/>
  <c r="AK51" i="1"/>
  <c r="AL50" i="1"/>
  <c r="AK50" i="1"/>
  <c r="AK49" i="1"/>
  <c r="AL48" i="1"/>
  <c r="AK48" i="1"/>
  <c r="AK47" i="1"/>
  <c r="AL46" i="1"/>
  <c r="AK46" i="1"/>
  <c r="AK45" i="1"/>
  <c r="AN62" i="1"/>
  <c r="AM62" i="1"/>
  <c r="AM61" i="1"/>
  <c r="AN60" i="1"/>
  <c r="AM60" i="1"/>
  <c r="AM59" i="1"/>
  <c r="AN58" i="1"/>
  <c r="AM58" i="1"/>
  <c r="AM57" i="1"/>
  <c r="AN56" i="1"/>
  <c r="AM56" i="1"/>
  <c r="AM55" i="1"/>
  <c r="AN54" i="1"/>
  <c r="AM54" i="1"/>
  <c r="AM53" i="1"/>
  <c r="AN52" i="1"/>
  <c r="AM52" i="1"/>
  <c r="AM51" i="1"/>
  <c r="AN50" i="1"/>
  <c r="AM50" i="1"/>
  <c r="AM49" i="1"/>
  <c r="AN48" i="1"/>
  <c r="AM48" i="1"/>
  <c r="AM47" i="1"/>
  <c r="AN46" i="1"/>
  <c r="AM46" i="1"/>
  <c r="AM45" i="1"/>
  <c r="AP62" i="1"/>
  <c r="AO62" i="1"/>
  <c r="AO61" i="1"/>
  <c r="AP60" i="1"/>
  <c r="AO60" i="1"/>
  <c r="AO59" i="1"/>
  <c r="AP58" i="1"/>
  <c r="AO58" i="1"/>
  <c r="AO57" i="1"/>
  <c r="AP56" i="1"/>
  <c r="AO56" i="1"/>
  <c r="AO55" i="1"/>
  <c r="AP54" i="1"/>
  <c r="AO54" i="1"/>
  <c r="AO53" i="1"/>
  <c r="AP52" i="1"/>
  <c r="AO52" i="1"/>
  <c r="AO51" i="1"/>
  <c r="AP50" i="1"/>
  <c r="AO50" i="1"/>
  <c r="AO49" i="1"/>
  <c r="AP48" i="1"/>
  <c r="AO48" i="1"/>
  <c r="AO47" i="1"/>
  <c r="AP46" i="1"/>
  <c r="AO46" i="1"/>
  <c r="AO45" i="1"/>
  <c r="AR62" i="1"/>
  <c r="AQ62" i="1"/>
  <c r="AQ61" i="1"/>
  <c r="AR60" i="1"/>
  <c r="AQ60" i="1"/>
  <c r="AQ59" i="1"/>
  <c r="AR58" i="1"/>
  <c r="AQ58" i="1"/>
  <c r="AQ57" i="1"/>
  <c r="AR56" i="1"/>
  <c r="AQ56" i="1"/>
  <c r="AQ55" i="1"/>
  <c r="AR54" i="1"/>
  <c r="AQ54" i="1"/>
  <c r="AQ53" i="1"/>
  <c r="AR52" i="1"/>
  <c r="AQ52" i="1"/>
  <c r="AQ51" i="1"/>
  <c r="AR50" i="1"/>
  <c r="AQ50" i="1"/>
  <c r="AQ49" i="1"/>
  <c r="AR48" i="1"/>
  <c r="AQ48" i="1"/>
  <c r="AQ47" i="1"/>
  <c r="AR46" i="1"/>
  <c r="AQ46" i="1"/>
  <c r="AQ45" i="1"/>
  <c r="AT62" i="1"/>
  <c r="AS62" i="1"/>
  <c r="AS61" i="1"/>
  <c r="AS59" i="1"/>
  <c r="AT60" i="1" s="1"/>
  <c r="AT58" i="1"/>
  <c r="AS58" i="1"/>
  <c r="AS57" i="1"/>
  <c r="AT56" i="1"/>
  <c r="AS55" i="1"/>
  <c r="AS56" i="1" s="1"/>
  <c r="AS53" i="1"/>
  <c r="AT54" i="1" s="1"/>
  <c r="AT52" i="1"/>
  <c r="AS51" i="1"/>
  <c r="AS52" i="1" s="1"/>
  <c r="AS49" i="1"/>
  <c r="AT50" i="1" s="1"/>
  <c r="AS47" i="1"/>
  <c r="AT48" i="1" s="1"/>
  <c r="AT46" i="1"/>
  <c r="AS46" i="1"/>
  <c r="AS45" i="1"/>
  <c r="AV62" i="1"/>
  <c r="AU62" i="1"/>
  <c r="AU61" i="1"/>
  <c r="AV60" i="1"/>
  <c r="AU60" i="1"/>
  <c r="AU59" i="1"/>
  <c r="AV58" i="1"/>
  <c r="AU58" i="1"/>
  <c r="AU57" i="1"/>
  <c r="AV56" i="1"/>
  <c r="AU56" i="1"/>
  <c r="AU55" i="1"/>
  <c r="AV54" i="1"/>
  <c r="AU54" i="1"/>
  <c r="AU53" i="1"/>
  <c r="AV52" i="1"/>
  <c r="AU52" i="1"/>
  <c r="AU51" i="1"/>
  <c r="AV50" i="1"/>
  <c r="AU50" i="1"/>
  <c r="AU49" i="1"/>
  <c r="AV48" i="1"/>
  <c r="AU48" i="1"/>
  <c r="AU47" i="1"/>
  <c r="AV46" i="1"/>
  <c r="AU46" i="1"/>
  <c r="AU45" i="1"/>
  <c r="AX62" i="1"/>
  <c r="AW62" i="1"/>
  <c r="AW61" i="1"/>
  <c r="AX60" i="1"/>
  <c r="AW60" i="1"/>
  <c r="AW59" i="1"/>
  <c r="AX58" i="1"/>
  <c r="AW58" i="1"/>
  <c r="AW57" i="1"/>
  <c r="AX56" i="1"/>
  <c r="AW56" i="1"/>
  <c r="AW55" i="1"/>
  <c r="AX54" i="1"/>
  <c r="AW54" i="1"/>
  <c r="AW53" i="1"/>
  <c r="AX52" i="1"/>
  <c r="AW52" i="1"/>
  <c r="AW51" i="1"/>
  <c r="AX50" i="1"/>
  <c r="AW50" i="1"/>
  <c r="AW49" i="1"/>
  <c r="AX48" i="1"/>
  <c r="AW48" i="1"/>
  <c r="AW47" i="1"/>
  <c r="AX46" i="1"/>
  <c r="AW46" i="1"/>
  <c r="AW45" i="1"/>
  <c r="AZ62" i="1"/>
  <c r="AY62" i="1"/>
  <c r="AY61" i="1"/>
  <c r="AZ60" i="1"/>
  <c r="AY59" i="1"/>
  <c r="AY60" i="1" s="1"/>
  <c r="AY57" i="1"/>
  <c r="AZ58" i="1" s="1"/>
  <c r="AZ56" i="1"/>
  <c r="AY55" i="1"/>
  <c r="AY56" i="1" s="1"/>
  <c r="AY53" i="1"/>
  <c r="AZ54" i="1" s="1"/>
  <c r="AY51" i="1"/>
  <c r="AZ52" i="1" s="1"/>
  <c r="AY50" i="1"/>
  <c r="AY49" i="1"/>
  <c r="AZ50" i="1" s="1"/>
  <c r="AY47" i="1"/>
  <c r="AZ48" i="1" s="1"/>
  <c r="AZ46" i="1"/>
  <c r="AY46" i="1"/>
  <c r="AY45" i="1"/>
  <c r="BB62" i="1"/>
  <c r="BA62" i="1"/>
  <c r="BA61" i="1"/>
  <c r="BB60" i="1"/>
  <c r="BA60" i="1"/>
  <c r="BA59" i="1"/>
  <c r="BB58" i="1"/>
  <c r="BA58" i="1"/>
  <c r="BA57" i="1"/>
  <c r="BB56" i="1"/>
  <c r="BA56" i="1"/>
  <c r="BA55" i="1"/>
  <c r="BB54" i="1"/>
  <c r="BA54" i="1"/>
  <c r="BA53" i="1"/>
  <c r="BB52" i="1"/>
  <c r="BA52" i="1"/>
  <c r="BA51" i="1"/>
  <c r="BB50" i="1"/>
  <c r="BA50" i="1"/>
  <c r="BA49" i="1"/>
  <c r="BB48" i="1"/>
  <c r="BA48" i="1"/>
  <c r="BA47" i="1"/>
  <c r="BB46" i="1"/>
  <c r="BA46" i="1"/>
  <c r="BA45" i="1"/>
  <c r="BD62" i="1"/>
  <c r="BC62" i="1"/>
  <c r="BC61" i="1"/>
  <c r="BD60" i="1"/>
  <c r="BC60" i="1"/>
  <c r="BC59" i="1"/>
  <c r="BD58" i="1"/>
  <c r="BC58" i="1"/>
  <c r="BC57" i="1"/>
  <c r="BD56" i="1"/>
  <c r="BC56" i="1"/>
  <c r="BC55" i="1"/>
  <c r="BD54" i="1"/>
  <c r="BC54" i="1"/>
  <c r="BC53" i="1"/>
  <c r="BD52" i="1"/>
  <c r="BC52" i="1"/>
  <c r="BC51" i="1"/>
  <c r="BD50" i="1"/>
  <c r="BC50" i="1"/>
  <c r="BC49" i="1"/>
  <c r="BD48" i="1"/>
  <c r="BC48" i="1"/>
  <c r="BC47" i="1"/>
  <c r="BD46" i="1"/>
  <c r="BC46" i="1"/>
  <c r="BC45" i="1"/>
  <c r="BF62" i="1"/>
  <c r="BE62" i="1"/>
  <c r="BE61" i="1"/>
  <c r="BF60" i="1"/>
  <c r="BE60" i="1"/>
  <c r="BE59" i="1"/>
  <c r="BF58" i="1"/>
  <c r="BE58" i="1"/>
  <c r="BE57" i="1"/>
  <c r="BF56" i="1"/>
  <c r="BE56" i="1"/>
  <c r="BE55" i="1"/>
  <c r="BF54" i="1"/>
  <c r="BE54" i="1"/>
  <c r="BE53" i="1"/>
  <c r="BF52" i="1"/>
  <c r="BE52" i="1"/>
  <c r="BE51" i="1"/>
  <c r="BF50" i="1"/>
  <c r="BE50" i="1"/>
  <c r="BE49" i="1"/>
  <c r="BF48" i="1"/>
  <c r="BE48" i="1"/>
  <c r="BE47" i="1"/>
  <c r="BF46" i="1"/>
  <c r="BE46" i="1"/>
  <c r="BE45" i="1"/>
  <c r="BH62" i="1"/>
  <c r="BG62" i="1"/>
  <c r="BG61" i="1"/>
  <c r="BH60" i="1"/>
  <c r="BG60" i="1"/>
  <c r="BG59" i="1"/>
  <c r="BH58" i="1"/>
  <c r="BG58" i="1"/>
  <c r="BG57" i="1"/>
  <c r="BH56" i="1"/>
  <c r="BG56" i="1"/>
  <c r="BG55" i="1"/>
  <c r="BH54" i="1"/>
  <c r="BG54" i="1"/>
  <c r="BG53" i="1"/>
  <c r="BH52" i="1"/>
  <c r="BG52" i="1"/>
  <c r="BG51" i="1"/>
  <c r="BH50" i="1"/>
  <c r="BG50" i="1"/>
  <c r="BG49" i="1"/>
  <c r="BH48" i="1"/>
  <c r="BG48" i="1"/>
  <c r="BG47" i="1"/>
  <c r="BH46" i="1"/>
  <c r="BG46" i="1"/>
  <c r="BG45" i="1"/>
  <c r="BJ62" i="1"/>
  <c r="BI62" i="1"/>
  <c r="BI61" i="1"/>
  <c r="BJ60" i="1"/>
  <c r="BI60" i="1"/>
  <c r="BI59" i="1"/>
  <c r="BJ58" i="1"/>
  <c r="BI58" i="1"/>
  <c r="BI57" i="1"/>
  <c r="BJ56" i="1"/>
  <c r="BI56" i="1"/>
  <c r="BI55" i="1"/>
  <c r="BJ54" i="1"/>
  <c r="BI54" i="1"/>
  <c r="BI53" i="1"/>
  <c r="BJ52" i="1"/>
  <c r="BI52" i="1"/>
  <c r="BI51" i="1"/>
  <c r="BJ50" i="1"/>
  <c r="BI50" i="1"/>
  <c r="BI49" i="1"/>
  <c r="BJ48" i="1"/>
  <c r="BI48" i="1"/>
  <c r="BI47" i="1"/>
  <c r="BJ46" i="1"/>
  <c r="BI46" i="1"/>
  <c r="BI45" i="1"/>
  <c r="BL60" i="1"/>
  <c r="BK60" i="1"/>
  <c r="BL58" i="1"/>
  <c r="BK58" i="1"/>
  <c r="BL56" i="1"/>
  <c r="BK56" i="1"/>
  <c r="BL54" i="1"/>
  <c r="BK54" i="1"/>
  <c r="BL52" i="1"/>
  <c r="BK52" i="1"/>
  <c r="BL50" i="1"/>
  <c r="BK50" i="1"/>
  <c r="BL48" i="1"/>
  <c r="BK48" i="1"/>
  <c r="BL62" i="1"/>
  <c r="BK62" i="1"/>
  <c r="BL46" i="1"/>
  <c r="BK46" i="1"/>
  <c r="A48" i="1" l="1"/>
  <c r="A50" i="1"/>
  <c r="A56" i="1"/>
  <c r="C48" i="1"/>
  <c r="C50" i="1"/>
  <c r="C56" i="1"/>
  <c r="E48" i="1"/>
  <c r="F50" i="1"/>
  <c r="E56" i="1"/>
  <c r="G48" i="1"/>
  <c r="G50" i="1"/>
  <c r="I48" i="1"/>
  <c r="I50" i="1"/>
  <c r="I56" i="1"/>
  <c r="K48" i="1"/>
  <c r="K56" i="1"/>
  <c r="K46" i="1"/>
  <c r="K62" i="1"/>
  <c r="Z48" i="1"/>
  <c r="Y60" i="1"/>
  <c r="Y50" i="1"/>
  <c r="Y54" i="1"/>
  <c r="AB48" i="1"/>
  <c r="AA54" i="1"/>
  <c r="AA56" i="1"/>
  <c r="AD52" i="1"/>
  <c r="AC58" i="1"/>
  <c r="AC48" i="1"/>
  <c r="AC54" i="1"/>
  <c r="AC56" i="1"/>
  <c r="AE58" i="1"/>
  <c r="AE48" i="1"/>
  <c r="AE54" i="1"/>
  <c r="AE56" i="1"/>
  <c r="AS48" i="1"/>
  <c r="AS54" i="1"/>
  <c r="AS60" i="1"/>
  <c r="AS50" i="1"/>
  <c r="AY58" i="1"/>
  <c r="AY48" i="1"/>
  <c r="AY54" i="1"/>
  <c r="AY52" i="1"/>
  <c r="A38" i="1"/>
  <c r="B39" i="1" s="1"/>
  <c r="A37" i="1"/>
  <c r="A36" i="1"/>
  <c r="B37" i="1" s="1"/>
  <c r="A34" i="1"/>
  <c r="B35" i="1" s="1"/>
  <c r="A33" i="1"/>
  <c r="A32" i="1"/>
  <c r="B33" i="1" s="1"/>
  <c r="A30" i="1"/>
  <c r="B31" i="1" s="1"/>
  <c r="A29" i="1"/>
  <c r="A28" i="1"/>
  <c r="B29" i="1" s="1"/>
  <c r="A26" i="1"/>
  <c r="B27" i="1" s="1"/>
  <c r="A24" i="1"/>
  <c r="B25" i="1" s="1"/>
  <c r="A22" i="1"/>
  <c r="B23" i="1" s="1"/>
  <c r="A20" i="1"/>
  <c r="B21" i="1" s="1"/>
  <c r="A18" i="1"/>
  <c r="B19" i="1" s="1"/>
  <c r="A17" i="1"/>
  <c r="A16" i="1"/>
  <c r="B17" i="1" s="1"/>
  <c r="A14" i="1"/>
  <c r="B15" i="1" s="1"/>
  <c r="A12" i="1"/>
  <c r="B13" i="1" s="1"/>
  <c r="A10" i="1"/>
  <c r="B11" i="1" s="1"/>
  <c r="A8" i="1"/>
  <c r="B9" i="1" s="1"/>
  <c r="A6" i="1"/>
  <c r="B7" i="1" s="1"/>
  <c r="A5" i="1"/>
  <c r="A4" i="1"/>
  <c r="B5" i="1" s="1"/>
  <c r="C38" i="1"/>
  <c r="D39" i="1" s="1"/>
  <c r="C37" i="1"/>
  <c r="C36" i="1"/>
  <c r="D37" i="1" s="1"/>
  <c r="C34" i="1"/>
  <c r="D35" i="1" s="1"/>
  <c r="C33" i="1"/>
  <c r="C32" i="1"/>
  <c r="D33" i="1" s="1"/>
  <c r="C30" i="1"/>
  <c r="D31" i="1" s="1"/>
  <c r="C28" i="1"/>
  <c r="D29" i="1" s="1"/>
  <c r="C26" i="1"/>
  <c r="D27" i="1" s="1"/>
  <c r="C24" i="1"/>
  <c r="D25" i="1" s="1"/>
  <c r="C22" i="1"/>
  <c r="D23" i="1" s="1"/>
  <c r="C21" i="1"/>
  <c r="C20" i="1"/>
  <c r="D21" i="1" s="1"/>
  <c r="C18" i="1"/>
  <c r="D19" i="1" s="1"/>
  <c r="C16" i="1"/>
  <c r="D17" i="1" s="1"/>
  <c r="C14" i="1"/>
  <c r="D15" i="1" s="1"/>
  <c r="C12" i="1"/>
  <c r="D13" i="1" s="1"/>
  <c r="C10" i="1"/>
  <c r="D11" i="1" s="1"/>
  <c r="C9" i="1"/>
  <c r="C8" i="1"/>
  <c r="D9" i="1" s="1"/>
  <c r="C6" i="1"/>
  <c r="D7" i="1" s="1"/>
  <c r="C5" i="1"/>
  <c r="C4" i="1"/>
  <c r="D5" i="1" s="1"/>
  <c r="E38" i="1"/>
  <c r="F39" i="1" s="1"/>
  <c r="E37" i="1"/>
  <c r="E36" i="1"/>
  <c r="F37" i="1" s="1"/>
  <c r="E34" i="1"/>
  <c r="F35" i="1" s="1"/>
  <c r="E32" i="1"/>
  <c r="F33" i="1" s="1"/>
  <c r="E30" i="1"/>
  <c r="F31" i="1" s="1"/>
  <c r="E28" i="1"/>
  <c r="F29" i="1" s="1"/>
  <c r="E26" i="1"/>
  <c r="F27" i="1" s="1"/>
  <c r="E25" i="1"/>
  <c r="E24" i="1"/>
  <c r="F25" i="1" s="1"/>
  <c r="E22" i="1"/>
  <c r="F23" i="1" s="1"/>
  <c r="E20" i="1"/>
  <c r="F21" i="1" s="1"/>
  <c r="E18" i="1"/>
  <c r="F19" i="1" s="1"/>
  <c r="E16" i="1"/>
  <c r="F17" i="1" s="1"/>
  <c r="E14" i="1"/>
  <c r="F15" i="1" s="1"/>
  <c r="E13" i="1"/>
  <c r="E12" i="1"/>
  <c r="F13" i="1" s="1"/>
  <c r="E10" i="1"/>
  <c r="F11" i="1" s="1"/>
  <c r="E9" i="1"/>
  <c r="E8" i="1"/>
  <c r="F9" i="1" s="1"/>
  <c r="E6" i="1"/>
  <c r="F7" i="1" s="1"/>
  <c r="E5" i="1"/>
  <c r="E4" i="1"/>
  <c r="F5" i="1" s="1"/>
  <c r="G38" i="1"/>
  <c r="H39" i="1" s="1"/>
  <c r="G36" i="1"/>
  <c r="H37" i="1" s="1"/>
  <c r="G34" i="1"/>
  <c r="H35" i="1" s="1"/>
  <c r="G32" i="1"/>
  <c r="H33" i="1" s="1"/>
  <c r="G30" i="1"/>
  <c r="H31" i="1" s="1"/>
  <c r="G29" i="1"/>
  <c r="G28" i="1"/>
  <c r="H29" i="1" s="1"/>
  <c r="G26" i="1"/>
  <c r="H27" i="1" s="1"/>
  <c r="G24" i="1"/>
  <c r="H25" i="1" s="1"/>
  <c r="G22" i="1"/>
  <c r="H23" i="1" s="1"/>
  <c r="G20" i="1"/>
  <c r="H21" i="1" s="1"/>
  <c r="G18" i="1"/>
  <c r="H19" i="1" s="1"/>
  <c r="G17" i="1"/>
  <c r="G16" i="1"/>
  <c r="H17" i="1" s="1"/>
  <c r="G14" i="1"/>
  <c r="H15" i="1" s="1"/>
  <c r="G13" i="1"/>
  <c r="G12" i="1"/>
  <c r="H13" i="1" s="1"/>
  <c r="G10" i="1"/>
  <c r="H11" i="1" s="1"/>
  <c r="G9" i="1"/>
  <c r="G8" i="1"/>
  <c r="H9" i="1" s="1"/>
  <c r="G6" i="1"/>
  <c r="H7" i="1" s="1"/>
  <c r="G4" i="1"/>
  <c r="H5" i="1" s="1"/>
  <c r="I38" i="1"/>
  <c r="J39" i="1" s="1"/>
  <c r="I36" i="1"/>
  <c r="J37" i="1" s="1"/>
  <c r="I34" i="1"/>
  <c r="J35" i="1" s="1"/>
  <c r="I33" i="1"/>
  <c r="I32" i="1"/>
  <c r="J33" i="1" s="1"/>
  <c r="I30" i="1"/>
  <c r="J31" i="1" s="1"/>
  <c r="I28" i="1"/>
  <c r="J29" i="1" s="1"/>
  <c r="I26" i="1"/>
  <c r="J27" i="1" s="1"/>
  <c r="I24" i="1"/>
  <c r="J25" i="1" s="1"/>
  <c r="I22" i="1"/>
  <c r="J23" i="1" s="1"/>
  <c r="I21" i="1"/>
  <c r="I20" i="1"/>
  <c r="J21" i="1" s="1"/>
  <c r="I18" i="1"/>
  <c r="J19" i="1" s="1"/>
  <c r="I17" i="1"/>
  <c r="I16" i="1"/>
  <c r="J17" i="1" s="1"/>
  <c r="I14" i="1"/>
  <c r="J15" i="1" s="1"/>
  <c r="I13" i="1"/>
  <c r="I12" i="1"/>
  <c r="J13" i="1" s="1"/>
  <c r="I10" i="1"/>
  <c r="J11" i="1" s="1"/>
  <c r="I8" i="1"/>
  <c r="J9" i="1" s="1"/>
  <c r="I6" i="1"/>
  <c r="J7" i="1" s="1"/>
  <c r="I4" i="1"/>
  <c r="J5" i="1" s="1"/>
  <c r="K38" i="1"/>
  <c r="L39" i="1" s="1"/>
  <c r="K37" i="1"/>
  <c r="K36" i="1"/>
  <c r="L37" i="1" s="1"/>
  <c r="K34" i="1"/>
  <c r="L35" i="1" s="1"/>
  <c r="K32" i="1"/>
  <c r="L33" i="1" s="1"/>
  <c r="K30" i="1"/>
  <c r="L31" i="1" s="1"/>
  <c r="K28" i="1"/>
  <c r="L29" i="1" s="1"/>
  <c r="K26" i="1"/>
  <c r="L27" i="1" s="1"/>
  <c r="K25" i="1"/>
  <c r="K24" i="1"/>
  <c r="L25" i="1" s="1"/>
  <c r="K22" i="1"/>
  <c r="L23" i="1" s="1"/>
  <c r="K21" i="1"/>
  <c r="K20" i="1"/>
  <c r="L21" i="1" s="1"/>
  <c r="K18" i="1"/>
  <c r="L19" i="1" s="1"/>
  <c r="K17" i="1"/>
  <c r="K16" i="1"/>
  <c r="L17" i="1" s="1"/>
  <c r="K14" i="1"/>
  <c r="L15" i="1" s="1"/>
  <c r="K12" i="1"/>
  <c r="L13" i="1" s="1"/>
  <c r="K10" i="1"/>
  <c r="L11" i="1" s="1"/>
  <c r="K8" i="1"/>
  <c r="L9" i="1" s="1"/>
  <c r="K6" i="1"/>
  <c r="L7" i="1" s="1"/>
  <c r="K5" i="1"/>
  <c r="K4" i="1"/>
  <c r="L5" i="1" s="1"/>
  <c r="M38" i="1"/>
  <c r="N39" i="1" s="1"/>
  <c r="M36" i="1"/>
  <c r="N37" i="1" s="1"/>
  <c r="M34" i="1"/>
  <c r="N35" i="1" s="1"/>
  <c r="M32" i="1"/>
  <c r="N33" i="1" s="1"/>
  <c r="M30" i="1"/>
  <c r="N31" i="1" s="1"/>
  <c r="M29" i="1"/>
  <c r="M28" i="1"/>
  <c r="N29" i="1" s="1"/>
  <c r="M26" i="1"/>
  <c r="N27" i="1" s="1"/>
  <c r="M25" i="1"/>
  <c r="M24" i="1"/>
  <c r="N25" i="1" s="1"/>
  <c r="M22" i="1"/>
  <c r="N23" i="1" s="1"/>
  <c r="M21" i="1"/>
  <c r="M20" i="1"/>
  <c r="N21" i="1" s="1"/>
  <c r="M18" i="1"/>
  <c r="N19" i="1" s="1"/>
  <c r="M16" i="1"/>
  <c r="N17" i="1" s="1"/>
  <c r="M14" i="1"/>
  <c r="N15" i="1" s="1"/>
  <c r="M12" i="1"/>
  <c r="N13" i="1" s="1"/>
  <c r="M10" i="1"/>
  <c r="N11" i="1" s="1"/>
  <c r="M9" i="1"/>
  <c r="M8" i="1"/>
  <c r="N9" i="1" s="1"/>
  <c r="M6" i="1"/>
  <c r="N7" i="1" s="1"/>
  <c r="M4" i="1"/>
  <c r="N5" i="1" s="1"/>
  <c r="O38" i="1"/>
  <c r="P39" i="1" s="1"/>
  <c r="O36" i="1"/>
  <c r="P37" i="1" s="1"/>
  <c r="O34" i="1"/>
  <c r="P35" i="1" s="1"/>
  <c r="O33" i="1"/>
  <c r="O32" i="1"/>
  <c r="P33" i="1" s="1"/>
  <c r="O30" i="1"/>
  <c r="P31" i="1" s="1"/>
  <c r="O29" i="1"/>
  <c r="O28" i="1"/>
  <c r="P29" i="1" s="1"/>
  <c r="O26" i="1"/>
  <c r="P27" i="1" s="1"/>
  <c r="O25" i="1"/>
  <c r="O24" i="1"/>
  <c r="P25" i="1" s="1"/>
  <c r="O22" i="1"/>
  <c r="P23" i="1" s="1"/>
  <c r="O20" i="1"/>
  <c r="P21" i="1" s="1"/>
  <c r="O18" i="1"/>
  <c r="P19" i="1" s="1"/>
  <c r="O16" i="1"/>
  <c r="P17" i="1" s="1"/>
  <c r="O14" i="1"/>
  <c r="P15" i="1" s="1"/>
  <c r="O13" i="1"/>
  <c r="O12" i="1"/>
  <c r="P13" i="1" s="1"/>
  <c r="O10" i="1"/>
  <c r="P11" i="1" s="1"/>
  <c r="O8" i="1"/>
  <c r="P9" i="1" s="1"/>
  <c r="O6" i="1"/>
  <c r="P7" i="1" s="1"/>
  <c r="O4" i="1"/>
  <c r="P5" i="1" s="1"/>
  <c r="Q38" i="1"/>
  <c r="R39" i="1" s="1"/>
  <c r="Q37" i="1"/>
  <c r="Q36" i="1"/>
  <c r="R37" i="1" s="1"/>
  <c r="Q34" i="1"/>
  <c r="R35" i="1" s="1"/>
  <c r="Q33" i="1"/>
  <c r="Q32" i="1"/>
  <c r="R33" i="1" s="1"/>
  <c r="Q30" i="1"/>
  <c r="R31" i="1" s="1"/>
  <c r="Q29" i="1"/>
  <c r="Q28" i="1"/>
  <c r="R29" i="1" s="1"/>
  <c r="Q26" i="1"/>
  <c r="R27" i="1" s="1"/>
  <c r="Q24" i="1"/>
  <c r="R25" i="1" s="1"/>
  <c r="Q22" i="1"/>
  <c r="R23" i="1" s="1"/>
  <c r="Q20" i="1"/>
  <c r="R21" i="1" s="1"/>
  <c r="Q18" i="1"/>
  <c r="R19" i="1" s="1"/>
  <c r="Q17" i="1"/>
  <c r="Q16" i="1"/>
  <c r="R17" i="1" s="1"/>
  <c r="Q14" i="1"/>
  <c r="R15" i="1" s="1"/>
  <c r="Q12" i="1"/>
  <c r="R13" i="1" s="1"/>
  <c r="Q10" i="1"/>
  <c r="R11" i="1" s="1"/>
  <c r="Q8" i="1"/>
  <c r="R9" i="1" s="1"/>
  <c r="Q6" i="1"/>
  <c r="R7" i="1" s="1"/>
  <c r="Q5" i="1"/>
  <c r="Q4" i="1"/>
  <c r="R5" i="1" s="1"/>
  <c r="T39" i="1"/>
  <c r="S39" i="1"/>
  <c r="S38" i="1"/>
  <c r="T37" i="1"/>
  <c r="S37" i="1"/>
  <c r="S36" i="1"/>
  <c r="T35" i="1"/>
  <c r="S35" i="1"/>
  <c r="S34" i="1"/>
  <c r="T33" i="1"/>
  <c r="S33" i="1"/>
  <c r="S32" i="1"/>
  <c r="T31" i="1"/>
  <c r="S31" i="1"/>
  <c r="S30" i="1"/>
  <c r="T29" i="1"/>
  <c r="S29" i="1"/>
  <c r="S28" i="1"/>
  <c r="T27" i="1"/>
  <c r="S27" i="1"/>
  <c r="S26" i="1"/>
  <c r="T25" i="1"/>
  <c r="S25" i="1"/>
  <c r="S24" i="1"/>
  <c r="T23" i="1"/>
  <c r="S23" i="1"/>
  <c r="S22" i="1"/>
  <c r="T21" i="1"/>
  <c r="S21" i="1"/>
  <c r="S20" i="1"/>
  <c r="T19" i="1"/>
  <c r="S19" i="1"/>
  <c r="S18" i="1"/>
  <c r="T17" i="1"/>
  <c r="S17" i="1"/>
  <c r="S16" i="1"/>
  <c r="T15" i="1"/>
  <c r="S15" i="1"/>
  <c r="S14" i="1"/>
  <c r="T13" i="1"/>
  <c r="S13" i="1"/>
  <c r="S12" i="1"/>
  <c r="T11" i="1"/>
  <c r="S11" i="1"/>
  <c r="S10" i="1"/>
  <c r="T9" i="1"/>
  <c r="S9" i="1"/>
  <c r="S8" i="1"/>
  <c r="T7" i="1"/>
  <c r="S7" i="1"/>
  <c r="S6" i="1"/>
  <c r="T5" i="1"/>
  <c r="S5" i="1"/>
  <c r="S4" i="1"/>
  <c r="V39" i="1"/>
  <c r="U39" i="1"/>
  <c r="U38" i="1"/>
  <c r="V37" i="1"/>
  <c r="U37" i="1"/>
  <c r="U36" i="1"/>
  <c r="V35" i="1"/>
  <c r="U35" i="1"/>
  <c r="U34" i="1"/>
  <c r="V33" i="1"/>
  <c r="U33" i="1"/>
  <c r="U32" i="1"/>
  <c r="V31" i="1"/>
  <c r="U31" i="1"/>
  <c r="U30" i="1"/>
  <c r="V29" i="1"/>
  <c r="U29" i="1"/>
  <c r="U28" i="1"/>
  <c r="V27" i="1"/>
  <c r="U27" i="1"/>
  <c r="U26" i="1"/>
  <c r="V25" i="1"/>
  <c r="U25" i="1"/>
  <c r="U24" i="1"/>
  <c r="V23" i="1"/>
  <c r="U23" i="1"/>
  <c r="U22" i="1"/>
  <c r="V21" i="1"/>
  <c r="U21" i="1"/>
  <c r="U20" i="1"/>
  <c r="V19" i="1"/>
  <c r="U19" i="1"/>
  <c r="U18" i="1"/>
  <c r="V17" i="1"/>
  <c r="U17" i="1"/>
  <c r="U16" i="1"/>
  <c r="V15" i="1"/>
  <c r="U15" i="1"/>
  <c r="U14" i="1"/>
  <c r="V13" i="1"/>
  <c r="U13" i="1"/>
  <c r="U12" i="1"/>
  <c r="V11" i="1"/>
  <c r="U11" i="1"/>
  <c r="U10" i="1"/>
  <c r="V9" i="1"/>
  <c r="U9" i="1"/>
  <c r="U8" i="1"/>
  <c r="V7" i="1"/>
  <c r="U7" i="1"/>
  <c r="U6" i="1"/>
  <c r="V5" i="1"/>
  <c r="U5" i="1"/>
  <c r="U4" i="1"/>
  <c r="X39" i="1"/>
  <c r="W39" i="1"/>
  <c r="W38" i="1"/>
  <c r="X37" i="1"/>
  <c r="W37" i="1"/>
  <c r="W36" i="1"/>
  <c r="X35" i="1"/>
  <c r="W35" i="1"/>
  <c r="W34" i="1"/>
  <c r="X33" i="1"/>
  <c r="W33" i="1"/>
  <c r="W32" i="1"/>
  <c r="X31" i="1"/>
  <c r="W31" i="1"/>
  <c r="W30" i="1"/>
  <c r="X29" i="1"/>
  <c r="W29" i="1"/>
  <c r="W28" i="1"/>
  <c r="X27" i="1"/>
  <c r="W27" i="1"/>
  <c r="W26" i="1"/>
  <c r="X25" i="1"/>
  <c r="W25" i="1"/>
  <c r="W24" i="1"/>
  <c r="X23" i="1"/>
  <c r="W23" i="1"/>
  <c r="W22" i="1"/>
  <c r="X21" i="1"/>
  <c r="W21" i="1"/>
  <c r="W20" i="1"/>
  <c r="X19" i="1"/>
  <c r="W19" i="1"/>
  <c r="W18" i="1"/>
  <c r="X17" i="1"/>
  <c r="W17" i="1"/>
  <c r="W16" i="1"/>
  <c r="X15" i="1"/>
  <c r="W15" i="1"/>
  <c r="W14" i="1"/>
  <c r="X13" i="1"/>
  <c r="W13" i="1"/>
  <c r="W12" i="1"/>
  <c r="X11" i="1"/>
  <c r="W11" i="1"/>
  <c r="W10" i="1"/>
  <c r="X9" i="1"/>
  <c r="W9" i="1"/>
  <c r="W8" i="1"/>
  <c r="X7" i="1"/>
  <c r="W7" i="1"/>
  <c r="W6" i="1"/>
  <c r="X5" i="1"/>
  <c r="W5" i="1"/>
  <c r="W4" i="1"/>
  <c r="Y38" i="1"/>
  <c r="Z39" i="1" s="1"/>
  <c r="Y36" i="1"/>
  <c r="Z37" i="1" s="1"/>
  <c r="Y34" i="1"/>
  <c r="Z35" i="1" s="1"/>
  <c r="Y33" i="1"/>
  <c r="Y32" i="1"/>
  <c r="Z33" i="1" s="1"/>
  <c r="Y30" i="1"/>
  <c r="Z31" i="1" s="1"/>
  <c r="Y29" i="1"/>
  <c r="Y28" i="1"/>
  <c r="Z29" i="1" s="1"/>
  <c r="Y26" i="1"/>
  <c r="Z27" i="1" s="1"/>
  <c r="Y25" i="1"/>
  <c r="Y24" i="1"/>
  <c r="Z25" i="1" s="1"/>
  <c r="Y22" i="1"/>
  <c r="Z23" i="1" s="1"/>
  <c r="Y20" i="1"/>
  <c r="Z21" i="1" s="1"/>
  <c r="Y18" i="1"/>
  <c r="Z19" i="1" s="1"/>
  <c r="Y16" i="1"/>
  <c r="Z17" i="1" s="1"/>
  <c r="Y14" i="1"/>
  <c r="Z15" i="1" s="1"/>
  <c r="Y13" i="1"/>
  <c r="Y12" i="1"/>
  <c r="Z13" i="1" s="1"/>
  <c r="Y10" i="1"/>
  <c r="Z11" i="1" s="1"/>
  <c r="Y8" i="1"/>
  <c r="Z9" i="1" s="1"/>
  <c r="Y6" i="1"/>
  <c r="Z7" i="1" s="1"/>
  <c r="Y4" i="1"/>
  <c r="Z5" i="1" s="1"/>
  <c r="AA38" i="1"/>
  <c r="AB39" i="1" s="1"/>
  <c r="AA37" i="1"/>
  <c r="AA36" i="1"/>
  <c r="AB37" i="1" s="1"/>
  <c r="AA34" i="1"/>
  <c r="AB35" i="1" s="1"/>
  <c r="AA33" i="1"/>
  <c r="AA32" i="1"/>
  <c r="AB33" i="1" s="1"/>
  <c r="AA30" i="1"/>
  <c r="AB31" i="1" s="1"/>
  <c r="AA29" i="1"/>
  <c r="AA28" i="1"/>
  <c r="AB29" i="1" s="1"/>
  <c r="AA26" i="1"/>
  <c r="AB27" i="1" s="1"/>
  <c r="AA24" i="1"/>
  <c r="AB25" i="1" s="1"/>
  <c r="AA22" i="1"/>
  <c r="AB23" i="1" s="1"/>
  <c r="AA20" i="1"/>
  <c r="AB21" i="1" s="1"/>
  <c r="AA18" i="1"/>
  <c r="AB19" i="1" s="1"/>
  <c r="AA17" i="1"/>
  <c r="AA16" i="1"/>
  <c r="AB17" i="1" s="1"/>
  <c r="AA14" i="1"/>
  <c r="AB15" i="1" s="1"/>
  <c r="AA12" i="1"/>
  <c r="AB13" i="1" s="1"/>
  <c r="AA10" i="1"/>
  <c r="AB11" i="1" s="1"/>
  <c r="AA8" i="1"/>
  <c r="AB9" i="1" s="1"/>
  <c r="AA6" i="1"/>
  <c r="AB7" i="1" s="1"/>
  <c r="AA5" i="1"/>
  <c r="AA4" i="1"/>
  <c r="AB5" i="1" s="1"/>
  <c r="AC38" i="1"/>
  <c r="AD39" i="1" s="1"/>
  <c r="AC37" i="1"/>
  <c r="AC36" i="1"/>
  <c r="AD37" i="1" s="1"/>
  <c r="AC34" i="1"/>
  <c r="AD35" i="1" s="1"/>
  <c r="AC33" i="1"/>
  <c r="AC32" i="1"/>
  <c r="AD33" i="1" s="1"/>
  <c r="AC30" i="1"/>
  <c r="AD31" i="1" s="1"/>
  <c r="AC28" i="1"/>
  <c r="AD29" i="1" s="1"/>
  <c r="AC26" i="1"/>
  <c r="AD27" i="1" s="1"/>
  <c r="AC24" i="1"/>
  <c r="AD25" i="1" s="1"/>
  <c r="AC22" i="1"/>
  <c r="AD23" i="1" s="1"/>
  <c r="AC21" i="1"/>
  <c r="AC20" i="1"/>
  <c r="AD21" i="1" s="1"/>
  <c r="AC18" i="1"/>
  <c r="AD19" i="1" s="1"/>
  <c r="AC16" i="1"/>
  <c r="AD17" i="1" s="1"/>
  <c r="AC14" i="1"/>
  <c r="AD15" i="1" s="1"/>
  <c r="AC12" i="1"/>
  <c r="AD13" i="1" s="1"/>
  <c r="AC10" i="1"/>
  <c r="AD11" i="1" s="1"/>
  <c r="AC9" i="1"/>
  <c r="AC8" i="1"/>
  <c r="AD9" i="1" s="1"/>
  <c r="AC6" i="1"/>
  <c r="AD7" i="1" s="1"/>
  <c r="AC5" i="1"/>
  <c r="AC4" i="1"/>
  <c r="AD5" i="1" s="1"/>
  <c r="AE38" i="1"/>
  <c r="AF39" i="1" s="1"/>
  <c r="AE37" i="1"/>
  <c r="AE36" i="1"/>
  <c r="AF37" i="1" s="1"/>
  <c r="AE34" i="1"/>
  <c r="AF35" i="1" s="1"/>
  <c r="AE32" i="1"/>
  <c r="AF33" i="1" s="1"/>
  <c r="AE30" i="1"/>
  <c r="AF31" i="1" s="1"/>
  <c r="AE28" i="1"/>
  <c r="AF29" i="1" s="1"/>
  <c r="AE26" i="1"/>
  <c r="AF27" i="1" s="1"/>
  <c r="AE25" i="1"/>
  <c r="AE24" i="1"/>
  <c r="AF25" i="1" s="1"/>
  <c r="AE22" i="1"/>
  <c r="AF23" i="1" s="1"/>
  <c r="AE20" i="1"/>
  <c r="AF21" i="1" s="1"/>
  <c r="AE18" i="1"/>
  <c r="AF19" i="1" s="1"/>
  <c r="AE16" i="1"/>
  <c r="AF17" i="1" s="1"/>
  <c r="AE14" i="1"/>
  <c r="AF15" i="1" s="1"/>
  <c r="AE13" i="1"/>
  <c r="AE12" i="1"/>
  <c r="AF13" i="1" s="1"/>
  <c r="AE10" i="1"/>
  <c r="AF11" i="1" s="1"/>
  <c r="AE9" i="1"/>
  <c r="AE8" i="1"/>
  <c r="AF9" i="1" s="1"/>
  <c r="AE6" i="1"/>
  <c r="AF7" i="1" s="1"/>
  <c r="AE5" i="1"/>
  <c r="AE4" i="1"/>
  <c r="AF5" i="1" s="1"/>
  <c r="AG38" i="1"/>
  <c r="AH39" i="1" s="1"/>
  <c r="AG36" i="1"/>
  <c r="AH37" i="1" s="1"/>
  <c r="AG34" i="1"/>
  <c r="AH35" i="1" s="1"/>
  <c r="AG32" i="1"/>
  <c r="AH33" i="1" s="1"/>
  <c r="AG30" i="1"/>
  <c r="AH31" i="1" s="1"/>
  <c r="AG29" i="1"/>
  <c r="AG28" i="1"/>
  <c r="AH29" i="1" s="1"/>
  <c r="AG26" i="1"/>
  <c r="AH27" i="1" s="1"/>
  <c r="AG24" i="1"/>
  <c r="AH25" i="1" s="1"/>
  <c r="AG22" i="1"/>
  <c r="AH23" i="1" s="1"/>
  <c r="AG20" i="1"/>
  <c r="AH21" i="1" s="1"/>
  <c r="AG18" i="1"/>
  <c r="AH19" i="1" s="1"/>
  <c r="AG17" i="1"/>
  <c r="AG16" i="1"/>
  <c r="AH17" i="1" s="1"/>
  <c r="AG14" i="1"/>
  <c r="AH15" i="1" s="1"/>
  <c r="AG13" i="1"/>
  <c r="AG12" i="1"/>
  <c r="AH13" i="1" s="1"/>
  <c r="AG10" i="1"/>
  <c r="AG11" i="1" s="1"/>
  <c r="AG9" i="1"/>
  <c r="AG8" i="1"/>
  <c r="AH9" i="1" s="1"/>
  <c r="AG6" i="1"/>
  <c r="AG7" i="1" s="1"/>
  <c r="AG4" i="1"/>
  <c r="AH5" i="1" s="1"/>
  <c r="AI38" i="1"/>
  <c r="AJ39" i="1" s="1"/>
  <c r="AI36" i="1"/>
  <c r="AJ37" i="1" s="1"/>
  <c r="AI34" i="1"/>
  <c r="AJ35" i="1" s="1"/>
  <c r="AI33" i="1"/>
  <c r="AI32" i="1"/>
  <c r="AJ33" i="1" s="1"/>
  <c r="AI30" i="1"/>
  <c r="AJ31" i="1" s="1"/>
  <c r="AI28" i="1"/>
  <c r="AJ29" i="1" s="1"/>
  <c r="AI26" i="1"/>
  <c r="AJ27" i="1" s="1"/>
  <c r="AI24" i="1"/>
  <c r="AJ25" i="1" s="1"/>
  <c r="AI22" i="1"/>
  <c r="AJ23" i="1" s="1"/>
  <c r="AI21" i="1"/>
  <c r="AI20" i="1"/>
  <c r="AJ21" i="1" s="1"/>
  <c r="AI18" i="1"/>
  <c r="AJ19" i="1" s="1"/>
  <c r="AI17" i="1"/>
  <c r="AI16" i="1"/>
  <c r="AJ17" i="1" s="1"/>
  <c r="AI14" i="1"/>
  <c r="AJ15" i="1" s="1"/>
  <c r="AI13" i="1"/>
  <c r="AI12" i="1"/>
  <c r="AJ13" i="1" s="1"/>
  <c r="AI10" i="1"/>
  <c r="AJ11" i="1" s="1"/>
  <c r="AI8" i="1"/>
  <c r="AJ9" i="1" s="1"/>
  <c r="AI6" i="1"/>
  <c r="AJ7" i="1" s="1"/>
  <c r="AI4" i="1"/>
  <c r="AJ5" i="1" s="1"/>
  <c r="AK38" i="1"/>
  <c r="AL39" i="1" s="1"/>
  <c r="AK37" i="1"/>
  <c r="AK36" i="1"/>
  <c r="AL37" i="1" s="1"/>
  <c r="AK34" i="1"/>
  <c r="AL35" i="1" s="1"/>
  <c r="AK32" i="1"/>
  <c r="AL33" i="1" s="1"/>
  <c r="AK30" i="1"/>
  <c r="AL31" i="1" s="1"/>
  <c r="AK28" i="1"/>
  <c r="AL29" i="1" s="1"/>
  <c r="AK26" i="1"/>
  <c r="AL27" i="1" s="1"/>
  <c r="AK25" i="1"/>
  <c r="AK24" i="1"/>
  <c r="AL25" i="1" s="1"/>
  <c r="AK22" i="1"/>
  <c r="AL23" i="1" s="1"/>
  <c r="AK21" i="1"/>
  <c r="AK20" i="1"/>
  <c r="AL21" i="1" s="1"/>
  <c r="AK18" i="1"/>
  <c r="AL19" i="1" s="1"/>
  <c r="AK17" i="1"/>
  <c r="AK16" i="1"/>
  <c r="AL17" i="1" s="1"/>
  <c r="AK14" i="1"/>
  <c r="AL15" i="1" s="1"/>
  <c r="AK12" i="1"/>
  <c r="AL13" i="1" s="1"/>
  <c r="AK10" i="1"/>
  <c r="AL11" i="1" s="1"/>
  <c r="AK8" i="1"/>
  <c r="AL9" i="1" s="1"/>
  <c r="AK6" i="1"/>
  <c r="AL7" i="1" s="1"/>
  <c r="AK5" i="1"/>
  <c r="AK4" i="1"/>
  <c r="AL5" i="1" s="1"/>
  <c r="AM38" i="1"/>
  <c r="AN39" i="1" s="1"/>
  <c r="AM36" i="1"/>
  <c r="AN37" i="1" s="1"/>
  <c r="AM34" i="1"/>
  <c r="AN35" i="1" s="1"/>
  <c r="AM32" i="1"/>
  <c r="AN33" i="1" s="1"/>
  <c r="AM30" i="1"/>
  <c r="AN31" i="1" s="1"/>
  <c r="AM29" i="1"/>
  <c r="AM28" i="1"/>
  <c r="AN29" i="1" s="1"/>
  <c r="AM26" i="1"/>
  <c r="AN27" i="1" s="1"/>
  <c r="AM25" i="1"/>
  <c r="AM24" i="1"/>
  <c r="AN25" i="1" s="1"/>
  <c r="AM22" i="1"/>
  <c r="AN23" i="1" s="1"/>
  <c r="AM21" i="1"/>
  <c r="AM20" i="1"/>
  <c r="AN21" i="1" s="1"/>
  <c r="AM18" i="1"/>
  <c r="AN19" i="1" s="1"/>
  <c r="AM16" i="1"/>
  <c r="AN17" i="1" s="1"/>
  <c r="AM14" i="1"/>
  <c r="AN15" i="1" s="1"/>
  <c r="AM12" i="1"/>
  <c r="AN13" i="1" s="1"/>
  <c r="AM10" i="1"/>
  <c r="AN11" i="1" s="1"/>
  <c r="AM9" i="1"/>
  <c r="AM8" i="1"/>
  <c r="AN9" i="1" s="1"/>
  <c r="AM6" i="1"/>
  <c r="AN7" i="1" s="1"/>
  <c r="AM4" i="1"/>
  <c r="AN5" i="1" s="1"/>
  <c r="AP39" i="1"/>
  <c r="AO39" i="1"/>
  <c r="AO38" i="1"/>
  <c r="AP37" i="1"/>
  <c r="AO37" i="1"/>
  <c r="AO36" i="1"/>
  <c r="AP35" i="1"/>
  <c r="AO35" i="1"/>
  <c r="AO34" i="1"/>
  <c r="AP33" i="1"/>
  <c r="AO33" i="1"/>
  <c r="AO32" i="1"/>
  <c r="AP31" i="1"/>
  <c r="AO31" i="1"/>
  <c r="AO30" i="1"/>
  <c r="AP29" i="1"/>
  <c r="AO29" i="1"/>
  <c r="AO28" i="1"/>
  <c r="AP27" i="1"/>
  <c r="AO27" i="1"/>
  <c r="AO26" i="1"/>
  <c r="AP25" i="1"/>
  <c r="AO25" i="1"/>
  <c r="AO24" i="1"/>
  <c r="AP23" i="1"/>
  <c r="AO23" i="1"/>
  <c r="AO22" i="1"/>
  <c r="AP21" i="1"/>
  <c r="AO21" i="1"/>
  <c r="AO20" i="1"/>
  <c r="AP19" i="1"/>
  <c r="AO19" i="1"/>
  <c r="AO18" i="1"/>
  <c r="AP17" i="1"/>
  <c r="AO17" i="1"/>
  <c r="AO16" i="1"/>
  <c r="AP15" i="1"/>
  <c r="AO15" i="1"/>
  <c r="AO14" i="1"/>
  <c r="AP13" i="1"/>
  <c r="AO13" i="1"/>
  <c r="AO12" i="1"/>
  <c r="AP11" i="1"/>
  <c r="AO11" i="1"/>
  <c r="AO10" i="1"/>
  <c r="AP9" i="1"/>
  <c r="AO9" i="1"/>
  <c r="AO8" i="1"/>
  <c r="AP7" i="1"/>
  <c r="AO7" i="1"/>
  <c r="AO6" i="1"/>
  <c r="AP5" i="1"/>
  <c r="AO5" i="1"/>
  <c r="AO4" i="1"/>
  <c r="AQ38" i="1"/>
  <c r="AR39" i="1" s="1"/>
  <c r="AQ37" i="1"/>
  <c r="AQ36" i="1"/>
  <c r="AR37" i="1" s="1"/>
  <c r="AQ34" i="1"/>
  <c r="AR35" i="1" s="1"/>
  <c r="AQ33" i="1"/>
  <c r="AQ32" i="1"/>
  <c r="AR33" i="1" s="1"/>
  <c r="AQ30" i="1"/>
  <c r="AR31" i="1" s="1"/>
  <c r="AQ28" i="1"/>
  <c r="AR29" i="1" s="1"/>
  <c r="AQ26" i="1"/>
  <c r="AR27" i="1" s="1"/>
  <c r="AQ24" i="1"/>
  <c r="AR25" i="1" s="1"/>
  <c r="AQ22" i="1"/>
  <c r="AR23" i="1" s="1"/>
  <c r="AQ21" i="1"/>
  <c r="AQ20" i="1"/>
  <c r="AR21" i="1" s="1"/>
  <c r="AQ18" i="1"/>
  <c r="AR19" i="1" s="1"/>
  <c r="AQ16" i="1"/>
  <c r="AR17" i="1" s="1"/>
  <c r="AQ14" i="1"/>
  <c r="AR15" i="1" s="1"/>
  <c r="AQ12" i="1"/>
  <c r="AR13" i="1" s="1"/>
  <c r="AQ10" i="1"/>
  <c r="AR11" i="1" s="1"/>
  <c r="AQ9" i="1"/>
  <c r="AQ8" i="1"/>
  <c r="AR9" i="1" s="1"/>
  <c r="AQ6" i="1"/>
  <c r="AR7" i="1" s="1"/>
  <c r="AQ5" i="1"/>
  <c r="AQ4" i="1"/>
  <c r="AR5" i="1" s="1"/>
  <c r="AS38" i="1"/>
  <c r="AT39" i="1" s="1"/>
  <c r="AS37" i="1"/>
  <c r="AS36" i="1"/>
  <c r="AT37" i="1" s="1"/>
  <c r="AS34" i="1"/>
  <c r="AT35" i="1" s="1"/>
  <c r="AS32" i="1"/>
  <c r="AT33" i="1" s="1"/>
  <c r="AS30" i="1"/>
  <c r="AT31" i="1" s="1"/>
  <c r="AS28" i="1"/>
  <c r="AT29" i="1" s="1"/>
  <c r="AS26" i="1"/>
  <c r="AT27" i="1" s="1"/>
  <c r="AS25" i="1"/>
  <c r="AS24" i="1"/>
  <c r="AT25" i="1" s="1"/>
  <c r="AS22" i="1"/>
  <c r="AT23" i="1" s="1"/>
  <c r="AS20" i="1"/>
  <c r="AT21" i="1" s="1"/>
  <c r="AS18" i="1"/>
  <c r="AT19" i="1" s="1"/>
  <c r="AS16" i="1"/>
  <c r="AT17" i="1" s="1"/>
  <c r="AS14" i="1"/>
  <c r="AT15" i="1" s="1"/>
  <c r="AS13" i="1"/>
  <c r="AS12" i="1"/>
  <c r="AT13" i="1" s="1"/>
  <c r="AS10" i="1"/>
  <c r="AT11" i="1" s="1"/>
  <c r="AS9" i="1"/>
  <c r="AS8" i="1"/>
  <c r="AT9" i="1" s="1"/>
  <c r="AS6" i="1"/>
  <c r="AT7" i="1" s="1"/>
  <c r="AS5" i="1"/>
  <c r="AS4" i="1"/>
  <c r="AT5" i="1" s="1"/>
  <c r="AU38" i="1"/>
  <c r="AV39" i="1" s="1"/>
  <c r="AU36" i="1"/>
  <c r="AV37" i="1" s="1"/>
  <c r="AU34" i="1"/>
  <c r="AV35" i="1" s="1"/>
  <c r="AU32" i="1"/>
  <c r="AV33" i="1" s="1"/>
  <c r="AU30" i="1"/>
  <c r="AV31" i="1" s="1"/>
  <c r="AU29" i="1"/>
  <c r="AU28" i="1"/>
  <c r="AV29" i="1" s="1"/>
  <c r="AU26" i="1"/>
  <c r="AV27" i="1" s="1"/>
  <c r="AU24" i="1"/>
  <c r="AV25" i="1" s="1"/>
  <c r="AU22" i="1"/>
  <c r="AV23" i="1" s="1"/>
  <c r="AU20" i="1"/>
  <c r="AV21" i="1" s="1"/>
  <c r="AU18" i="1"/>
  <c r="AV19" i="1" s="1"/>
  <c r="AU17" i="1"/>
  <c r="AU16" i="1"/>
  <c r="AV17" i="1" s="1"/>
  <c r="AU14" i="1"/>
  <c r="AV15" i="1" s="1"/>
  <c r="AU13" i="1"/>
  <c r="AU12" i="1"/>
  <c r="AV13" i="1" s="1"/>
  <c r="AU10" i="1"/>
  <c r="AV11" i="1" s="1"/>
  <c r="AU9" i="1"/>
  <c r="AU8" i="1"/>
  <c r="AV9" i="1" s="1"/>
  <c r="AU6" i="1"/>
  <c r="AV7" i="1" s="1"/>
  <c r="AU4" i="1"/>
  <c r="AV5" i="1" s="1"/>
  <c r="AW38" i="1"/>
  <c r="AX39" i="1" s="1"/>
  <c r="AW36" i="1"/>
  <c r="AX37" i="1" s="1"/>
  <c r="AW34" i="1"/>
  <c r="AX35" i="1" s="1"/>
  <c r="AW33" i="1"/>
  <c r="AW32" i="1"/>
  <c r="AX33" i="1" s="1"/>
  <c r="AW30" i="1"/>
  <c r="AX31" i="1" s="1"/>
  <c r="AW28" i="1"/>
  <c r="AX29" i="1" s="1"/>
  <c r="AW26" i="1"/>
  <c r="AX27" i="1" s="1"/>
  <c r="AW24" i="1"/>
  <c r="AX25" i="1" s="1"/>
  <c r="AW22" i="1"/>
  <c r="AX23" i="1" s="1"/>
  <c r="AW21" i="1"/>
  <c r="AW20" i="1"/>
  <c r="AX21" i="1" s="1"/>
  <c r="AW18" i="1"/>
  <c r="AX19" i="1" s="1"/>
  <c r="AW17" i="1"/>
  <c r="AW16" i="1"/>
  <c r="AX17" i="1" s="1"/>
  <c r="AW14" i="1"/>
  <c r="AX15" i="1" s="1"/>
  <c r="AW13" i="1"/>
  <c r="AW12" i="1"/>
  <c r="AX13" i="1" s="1"/>
  <c r="AW10" i="1"/>
  <c r="AX11" i="1" s="1"/>
  <c r="AW8" i="1"/>
  <c r="AX9" i="1" s="1"/>
  <c r="AW6" i="1"/>
  <c r="AX7" i="1" s="1"/>
  <c r="AW4" i="1"/>
  <c r="AX5" i="1" s="1"/>
  <c r="AZ39" i="1"/>
  <c r="AY39" i="1"/>
  <c r="AY38" i="1"/>
  <c r="AZ37" i="1"/>
  <c r="AY37" i="1"/>
  <c r="AY36" i="1"/>
  <c r="AZ35" i="1"/>
  <c r="AY35" i="1"/>
  <c r="AY34" i="1"/>
  <c r="AZ33" i="1"/>
  <c r="AY33" i="1"/>
  <c r="AY32" i="1"/>
  <c r="AZ31" i="1"/>
  <c r="AY31" i="1"/>
  <c r="AY30" i="1"/>
  <c r="AZ29" i="1"/>
  <c r="AY29" i="1"/>
  <c r="AY28" i="1"/>
  <c r="AZ27" i="1"/>
  <c r="AY27" i="1"/>
  <c r="AY26" i="1"/>
  <c r="AZ25" i="1"/>
  <c r="AY25" i="1"/>
  <c r="AY24" i="1"/>
  <c r="AZ23" i="1"/>
  <c r="AY23" i="1"/>
  <c r="AY22" i="1"/>
  <c r="AZ21" i="1"/>
  <c r="AY21" i="1"/>
  <c r="AY20" i="1"/>
  <c r="AZ19" i="1"/>
  <c r="AY19" i="1"/>
  <c r="AY18" i="1"/>
  <c r="AZ17" i="1"/>
  <c r="AY17" i="1"/>
  <c r="AY16" i="1"/>
  <c r="AZ15" i="1"/>
  <c r="AY15" i="1"/>
  <c r="AY14" i="1"/>
  <c r="AZ13" i="1"/>
  <c r="AY13" i="1"/>
  <c r="AY12" i="1"/>
  <c r="AZ11" i="1"/>
  <c r="AY11" i="1"/>
  <c r="AY10" i="1"/>
  <c r="AZ9" i="1"/>
  <c r="AY9" i="1"/>
  <c r="AY8" i="1"/>
  <c r="AZ7" i="1"/>
  <c r="AY7" i="1"/>
  <c r="AY6" i="1"/>
  <c r="AZ5" i="1"/>
  <c r="AY5" i="1"/>
  <c r="AY4" i="1"/>
  <c r="BA38" i="1"/>
  <c r="BB39" i="1" s="1"/>
  <c r="BA36" i="1"/>
  <c r="BB37" i="1" s="1"/>
  <c r="BA34" i="1"/>
  <c r="BB35" i="1" s="1"/>
  <c r="BA33" i="1"/>
  <c r="BA32" i="1"/>
  <c r="BB33" i="1" s="1"/>
  <c r="BA30" i="1"/>
  <c r="BB31" i="1" s="1"/>
  <c r="BA29" i="1"/>
  <c r="BA28" i="1"/>
  <c r="BB29" i="1" s="1"/>
  <c r="BA26" i="1"/>
  <c r="BB27" i="1" s="1"/>
  <c r="BA25" i="1"/>
  <c r="BA24" i="1"/>
  <c r="BB25" i="1" s="1"/>
  <c r="BA22" i="1"/>
  <c r="BB23" i="1" s="1"/>
  <c r="BA20" i="1"/>
  <c r="BB21" i="1" s="1"/>
  <c r="BA18" i="1"/>
  <c r="BB19" i="1" s="1"/>
  <c r="BA16" i="1"/>
  <c r="BB17" i="1" s="1"/>
  <c r="BA14" i="1"/>
  <c r="BB15" i="1" s="1"/>
  <c r="BA13" i="1"/>
  <c r="BA12" i="1"/>
  <c r="BB13" i="1" s="1"/>
  <c r="BA10" i="1"/>
  <c r="BB11" i="1" s="1"/>
  <c r="BA8" i="1"/>
  <c r="BB9" i="1" s="1"/>
  <c r="BA6" i="1"/>
  <c r="BB7" i="1" s="1"/>
  <c r="BA4" i="1"/>
  <c r="BB5" i="1" s="1"/>
  <c r="BD39" i="1"/>
  <c r="BC39" i="1"/>
  <c r="BC38" i="1"/>
  <c r="BD37" i="1"/>
  <c r="BC37" i="1"/>
  <c r="BC36" i="1"/>
  <c r="BD35" i="1"/>
  <c r="BC35" i="1"/>
  <c r="BC34" i="1"/>
  <c r="BD33" i="1"/>
  <c r="BC33" i="1"/>
  <c r="BC32" i="1"/>
  <c r="BD31" i="1"/>
  <c r="BC31" i="1"/>
  <c r="BC30" i="1"/>
  <c r="BD29" i="1"/>
  <c r="BC29" i="1"/>
  <c r="BC28" i="1"/>
  <c r="BD27" i="1"/>
  <c r="BC27" i="1"/>
  <c r="BC26" i="1"/>
  <c r="BD25" i="1"/>
  <c r="BC25" i="1"/>
  <c r="BC24" i="1"/>
  <c r="BD23" i="1"/>
  <c r="BC23" i="1"/>
  <c r="BC22" i="1"/>
  <c r="BD21" i="1"/>
  <c r="BC21" i="1"/>
  <c r="BC20" i="1"/>
  <c r="BD19" i="1"/>
  <c r="BC19" i="1"/>
  <c r="BC18" i="1"/>
  <c r="BD17" i="1"/>
  <c r="BC17" i="1"/>
  <c r="BC16" i="1"/>
  <c r="BD15" i="1"/>
  <c r="BC15" i="1"/>
  <c r="BC14" i="1"/>
  <c r="BD13" i="1"/>
  <c r="BC13" i="1"/>
  <c r="BC12" i="1"/>
  <c r="BD11" i="1"/>
  <c r="BC11" i="1"/>
  <c r="BC10" i="1"/>
  <c r="BD9" i="1"/>
  <c r="BC9" i="1"/>
  <c r="BC8" i="1"/>
  <c r="BD7" i="1"/>
  <c r="BC7" i="1"/>
  <c r="BC6" i="1"/>
  <c r="BD5" i="1"/>
  <c r="BC5" i="1"/>
  <c r="BC4" i="1"/>
  <c r="BE38" i="1"/>
  <c r="BF39" i="1" s="1"/>
  <c r="BE37" i="1"/>
  <c r="BE36" i="1"/>
  <c r="BF37" i="1" s="1"/>
  <c r="BE34" i="1"/>
  <c r="BF35" i="1" s="1"/>
  <c r="BE32" i="1"/>
  <c r="BF33" i="1" s="1"/>
  <c r="BE30" i="1"/>
  <c r="BF31" i="1" s="1"/>
  <c r="BE28" i="1"/>
  <c r="BF29" i="1" s="1"/>
  <c r="BE26" i="1"/>
  <c r="BF27" i="1" s="1"/>
  <c r="BE25" i="1"/>
  <c r="BE24" i="1"/>
  <c r="BF25" i="1" s="1"/>
  <c r="BE22" i="1"/>
  <c r="BF23" i="1" s="1"/>
  <c r="BE20" i="1"/>
  <c r="BF21" i="1" s="1"/>
  <c r="BE18" i="1"/>
  <c r="BF19" i="1" s="1"/>
  <c r="BE16" i="1"/>
  <c r="BF17" i="1" s="1"/>
  <c r="BE14" i="1"/>
  <c r="BF15" i="1" s="1"/>
  <c r="BE13" i="1"/>
  <c r="BE12" i="1"/>
  <c r="BF13" i="1" s="1"/>
  <c r="BE10" i="1"/>
  <c r="BF11" i="1" s="1"/>
  <c r="BE9" i="1"/>
  <c r="BE8" i="1"/>
  <c r="BF9" i="1" s="1"/>
  <c r="BE6" i="1"/>
  <c r="BE7" i="1" s="1"/>
  <c r="BE5" i="1"/>
  <c r="BE4" i="1"/>
  <c r="BF5" i="1" s="1"/>
  <c r="BH39" i="1"/>
  <c r="BG39" i="1"/>
  <c r="BG38" i="1"/>
  <c r="BH37" i="1"/>
  <c r="BG37" i="1"/>
  <c r="BG36" i="1"/>
  <c r="BH35" i="1"/>
  <c r="BG35" i="1"/>
  <c r="BG34" i="1"/>
  <c r="BH33" i="1"/>
  <c r="BG33" i="1"/>
  <c r="BG32" i="1"/>
  <c r="BH31" i="1"/>
  <c r="BG31" i="1"/>
  <c r="BG30" i="1"/>
  <c r="BH29" i="1"/>
  <c r="BG29" i="1"/>
  <c r="BG28" i="1"/>
  <c r="BH27" i="1"/>
  <c r="BG27" i="1"/>
  <c r="BG26" i="1"/>
  <c r="BH25" i="1"/>
  <c r="BG25" i="1"/>
  <c r="BG24" i="1"/>
  <c r="BH23" i="1"/>
  <c r="BG23" i="1"/>
  <c r="BG22" i="1"/>
  <c r="BH21" i="1"/>
  <c r="BG21" i="1"/>
  <c r="BG20" i="1"/>
  <c r="BH19" i="1"/>
  <c r="BG19" i="1"/>
  <c r="BG18" i="1"/>
  <c r="BH17" i="1"/>
  <c r="BG17" i="1"/>
  <c r="BG16" i="1"/>
  <c r="BH15" i="1"/>
  <c r="BG15" i="1"/>
  <c r="BG14" i="1"/>
  <c r="BH13" i="1"/>
  <c r="BG13" i="1"/>
  <c r="BG12" i="1"/>
  <c r="BH11" i="1"/>
  <c r="BG11" i="1"/>
  <c r="BG10" i="1"/>
  <c r="BH9" i="1"/>
  <c r="BG9" i="1"/>
  <c r="BG8" i="1"/>
  <c r="BH7" i="1"/>
  <c r="BG7" i="1"/>
  <c r="BG6" i="1"/>
  <c r="BH5" i="1"/>
  <c r="BG5" i="1"/>
  <c r="BG4" i="1"/>
  <c r="BI38" i="1"/>
  <c r="BJ39" i="1" s="1"/>
  <c r="BI37" i="1"/>
  <c r="BI36" i="1"/>
  <c r="BJ37" i="1" s="1"/>
  <c r="BI34" i="1"/>
  <c r="BJ35" i="1" s="1"/>
  <c r="BI33" i="1"/>
  <c r="BI32" i="1"/>
  <c r="BJ33" i="1" s="1"/>
  <c r="BI30" i="1"/>
  <c r="BJ31" i="1" s="1"/>
  <c r="BI29" i="1"/>
  <c r="BI28" i="1"/>
  <c r="BJ29" i="1" s="1"/>
  <c r="BI26" i="1"/>
  <c r="BJ27" i="1" s="1"/>
  <c r="BI24" i="1"/>
  <c r="BJ25" i="1" s="1"/>
  <c r="BI22" i="1"/>
  <c r="BJ23" i="1" s="1"/>
  <c r="BI20" i="1"/>
  <c r="BJ21" i="1" s="1"/>
  <c r="BI18" i="1"/>
  <c r="BJ19" i="1" s="1"/>
  <c r="BI17" i="1"/>
  <c r="BI16" i="1"/>
  <c r="BJ17" i="1" s="1"/>
  <c r="BI14" i="1"/>
  <c r="BJ15" i="1" s="1"/>
  <c r="BI12" i="1"/>
  <c r="BJ13" i="1" s="1"/>
  <c r="BI10" i="1"/>
  <c r="BJ11" i="1" s="1"/>
  <c r="BI8" i="1"/>
  <c r="BJ9" i="1" s="1"/>
  <c r="BI6" i="1"/>
  <c r="BI7" i="1" s="1"/>
  <c r="BI5" i="1"/>
  <c r="BI4" i="1"/>
  <c r="BJ5" i="1" s="1"/>
  <c r="BL39" i="1"/>
  <c r="BK39" i="1"/>
  <c r="BL37" i="1"/>
  <c r="BK37" i="1"/>
  <c r="BL35" i="1"/>
  <c r="BK35" i="1"/>
  <c r="BL33" i="1"/>
  <c r="BK33" i="1"/>
  <c r="BL31" i="1"/>
  <c r="BK31" i="1"/>
  <c r="BL29" i="1"/>
  <c r="BK29" i="1"/>
  <c r="BL27" i="1"/>
  <c r="BK27" i="1"/>
  <c r="BL25" i="1"/>
  <c r="BK25" i="1"/>
  <c r="BL23" i="1"/>
  <c r="BK23" i="1"/>
  <c r="BL21" i="1"/>
  <c r="BK21" i="1"/>
  <c r="BL19" i="1"/>
  <c r="BK19" i="1"/>
  <c r="BL17" i="1"/>
  <c r="BK17" i="1"/>
  <c r="BL15" i="1"/>
  <c r="BK15" i="1"/>
  <c r="BL13" i="1"/>
  <c r="BK13" i="1"/>
  <c r="BL11" i="1"/>
  <c r="BK11" i="1"/>
  <c r="BL9" i="1"/>
  <c r="BK9" i="1"/>
  <c r="BL7" i="1"/>
  <c r="BK7" i="1"/>
  <c r="BL5" i="1"/>
  <c r="BK5" i="1"/>
  <c r="BI9" i="1" l="1"/>
  <c r="BF7" i="1"/>
  <c r="AW25" i="1"/>
  <c r="AU21" i="1"/>
  <c r="AS17" i="1"/>
  <c r="AQ13" i="1"/>
  <c r="AM33" i="1"/>
  <c r="AK29" i="1"/>
  <c r="AI25" i="1"/>
  <c r="AG21" i="1"/>
  <c r="AE17" i="1"/>
  <c r="AC13" i="1"/>
  <c r="AA9" i="1"/>
  <c r="Y5" i="1"/>
  <c r="Y37" i="1"/>
  <c r="Q9" i="1"/>
  <c r="O5" i="1"/>
  <c r="O37" i="1"/>
  <c r="M33" i="1"/>
  <c r="K29" i="1"/>
  <c r="I25" i="1"/>
  <c r="G21" i="1"/>
  <c r="E17" i="1"/>
  <c r="C13" i="1"/>
  <c r="A9" i="1"/>
  <c r="BI21" i="1"/>
  <c r="BE29" i="1"/>
  <c r="BA17" i="1"/>
  <c r="AW5" i="1"/>
  <c r="AW37" i="1"/>
  <c r="AU33" i="1"/>
  <c r="AS29" i="1"/>
  <c r="AQ25" i="1"/>
  <c r="AM13" i="1"/>
  <c r="AK9" i="1"/>
  <c r="AI5" i="1"/>
  <c r="AI37" i="1"/>
  <c r="AG33" i="1"/>
  <c r="AE29" i="1"/>
  <c r="AC25" i="1"/>
  <c r="AA21" i="1"/>
  <c r="Y17" i="1"/>
  <c r="Q21" i="1"/>
  <c r="O17" i="1"/>
  <c r="M13" i="1"/>
  <c r="K9" i="1"/>
  <c r="I5" i="1"/>
  <c r="I37" i="1"/>
  <c r="G33" i="1"/>
  <c r="E29" i="1"/>
  <c r="C25" i="1"/>
  <c r="A21" i="1"/>
  <c r="BA5" i="1"/>
  <c r="AU25" i="1"/>
  <c r="AG25" i="1"/>
  <c r="AE21" i="1"/>
  <c r="Y9" i="1"/>
  <c r="O9" i="1"/>
  <c r="M37" i="1"/>
  <c r="G25" i="1"/>
  <c r="C17" i="1"/>
  <c r="BI25" i="1"/>
  <c r="BE33" i="1"/>
  <c r="BA21" i="1"/>
  <c r="AW9" i="1"/>
  <c r="AU5" i="1"/>
  <c r="AU37" i="1"/>
  <c r="AS33" i="1"/>
  <c r="AQ29" i="1"/>
  <c r="AM17" i="1"/>
  <c r="AK13" i="1"/>
  <c r="AI9" i="1"/>
  <c r="AG5" i="1"/>
  <c r="AG37" i="1"/>
  <c r="AE33" i="1"/>
  <c r="AC29" i="1"/>
  <c r="AA25" i="1"/>
  <c r="Y21" i="1"/>
  <c r="Q25" i="1"/>
  <c r="O21" i="1"/>
  <c r="M17" i="1"/>
  <c r="K13" i="1"/>
  <c r="I9" i="1"/>
  <c r="G5" i="1"/>
  <c r="G37" i="1"/>
  <c r="E33" i="1"/>
  <c r="C29" i="1"/>
  <c r="A25" i="1"/>
  <c r="BA37" i="1"/>
  <c r="BI13" i="1"/>
  <c r="BE21" i="1"/>
  <c r="BA9" i="1"/>
  <c r="AS21" i="1"/>
  <c r="AQ17" i="1"/>
  <c r="AM5" i="1"/>
  <c r="AI29" i="1"/>
  <c r="M5" i="1"/>
  <c r="I29" i="1"/>
  <c r="A13" i="1"/>
  <c r="BE17" i="1"/>
  <c r="AW29" i="1"/>
  <c r="AM37" i="1"/>
  <c r="AK33" i="1"/>
  <c r="AC17" i="1"/>
  <c r="AA13" i="1"/>
  <c r="Q13" i="1"/>
  <c r="K33" i="1"/>
  <c r="E21" i="1"/>
  <c r="A7" i="1"/>
  <c r="A11" i="1"/>
  <c r="A15" i="1"/>
  <c r="A19" i="1"/>
  <c r="A23" i="1"/>
  <c r="A27" i="1"/>
  <c r="A31" i="1"/>
  <c r="A35" i="1"/>
  <c r="A39" i="1"/>
  <c r="C7" i="1"/>
  <c r="C11" i="1"/>
  <c r="C15" i="1"/>
  <c r="C19" i="1"/>
  <c r="C23" i="1"/>
  <c r="C27" i="1"/>
  <c r="C31" i="1"/>
  <c r="C35" i="1"/>
  <c r="C39" i="1"/>
  <c r="E7" i="1"/>
  <c r="E11" i="1"/>
  <c r="E15" i="1"/>
  <c r="E19" i="1"/>
  <c r="E23" i="1"/>
  <c r="E27" i="1"/>
  <c r="E31" i="1"/>
  <c r="E35" i="1"/>
  <c r="E39" i="1"/>
  <c r="G7" i="1"/>
  <c r="G11" i="1"/>
  <c r="G15" i="1"/>
  <c r="G19" i="1"/>
  <c r="G23" i="1"/>
  <c r="G27" i="1"/>
  <c r="G31" i="1"/>
  <c r="G35" i="1"/>
  <c r="G39" i="1"/>
  <c r="I7" i="1"/>
  <c r="I11" i="1"/>
  <c r="I15" i="1"/>
  <c r="I19" i="1"/>
  <c r="I23" i="1"/>
  <c r="I27" i="1"/>
  <c r="I31" i="1"/>
  <c r="I35" i="1"/>
  <c r="I39" i="1"/>
  <c r="K7" i="1"/>
  <c r="K11" i="1"/>
  <c r="K15" i="1"/>
  <c r="K19" i="1"/>
  <c r="K23" i="1"/>
  <c r="K27" i="1"/>
  <c r="K31" i="1"/>
  <c r="K35" i="1"/>
  <c r="K39" i="1"/>
  <c r="M7" i="1"/>
  <c r="M11" i="1"/>
  <c r="M15" i="1"/>
  <c r="M19" i="1"/>
  <c r="M23" i="1"/>
  <c r="M27" i="1"/>
  <c r="M31" i="1"/>
  <c r="M35" i="1"/>
  <c r="M39" i="1"/>
  <c r="O7" i="1"/>
  <c r="O11" i="1"/>
  <c r="O15" i="1"/>
  <c r="O19" i="1"/>
  <c r="O23" i="1"/>
  <c r="O27" i="1"/>
  <c r="O31" i="1"/>
  <c r="O35" i="1"/>
  <c r="O39" i="1"/>
  <c r="Q7" i="1"/>
  <c r="Q11" i="1"/>
  <c r="Q15" i="1"/>
  <c r="Q19" i="1"/>
  <c r="Q23" i="1"/>
  <c r="Q27" i="1"/>
  <c r="Q31" i="1"/>
  <c r="Q35" i="1"/>
  <c r="Q39" i="1"/>
  <c r="Y7" i="1"/>
  <c r="Y11" i="1"/>
  <c r="Y15" i="1"/>
  <c r="Y19" i="1"/>
  <c r="Y23" i="1"/>
  <c r="Y27" i="1"/>
  <c r="Y31" i="1"/>
  <c r="Y35" i="1"/>
  <c r="Y39" i="1"/>
  <c r="AA7" i="1"/>
  <c r="AA11" i="1"/>
  <c r="AA15" i="1"/>
  <c r="AA19" i="1"/>
  <c r="AA23" i="1"/>
  <c r="AA27" i="1"/>
  <c r="AA31" i="1"/>
  <c r="AA35" i="1"/>
  <c r="AA39" i="1"/>
  <c r="AC7" i="1"/>
  <c r="AC11" i="1"/>
  <c r="AC15" i="1"/>
  <c r="AC19" i="1"/>
  <c r="AC23" i="1"/>
  <c r="AC27" i="1"/>
  <c r="AC31" i="1"/>
  <c r="AC35" i="1"/>
  <c r="AC39" i="1"/>
  <c r="AE7" i="1"/>
  <c r="AE11" i="1"/>
  <c r="AE15" i="1"/>
  <c r="AE19" i="1"/>
  <c r="AE23" i="1"/>
  <c r="AE27" i="1"/>
  <c r="AE31" i="1"/>
  <c r="AE35" i="1"/>
  <c r="AE39" i="1"/>
  <c r="AH7" i="1"/>
  <c r="AH11" i="1"/>
  <c r="AG15" i="1"/>
  <c r="AG19" i="1"/>
  <c r="AG23" i="1"/>
  <c r="AG27" i="1"/>
  <c r="AG31" i="1"/>
  <c r="AG35" i="1"/>
  <c r="AG39" i="1"/>
  <c r="AI7" i="1"/>
  <c r="AI11" i="1"/>
  <c r="AI15" i="1"/>
  <c r="AI19" i="1"/>
  <c r="AI23" i="1"/>
  <c r="AI27" i="1"/>
  <c r="AI31" i="1"/>
  <c r="AI35" i="1"/>
  <c r="AI39" i="1"/>
  <c r="AK7" i="1"/>
  <c r="AK11" i="1"/>
  <c r="AK15" i="1"/>
  <c r="AK19" i="1"/>
  <c r="AK23" i="1"/>
  <c r="AK27" i="1"/>
  <c r="AK31" i="1"/>
  <c r="AK35" i="1"/>
  <c r="AK39" i="1"/>
  <c r="AM7" i="1"/>
  <c r="AM11" i="1"/>
  <c r="AM15" i="1"/>
  <c r="AM19" i="1"/>
  <c r="AM23" i="1"/>
  <c r="AM27" i="1"/>
  <c r="AM31" i="1"/>
  <c r="AM35" i="1"/>
  <c r="AM39" i="1"/>
  <c r="AQ7" i="1"/>
  <c r="AQ11" i="1"/>
  <c r="AQ15" i="1"/>
  <c r="AQ19" i="1"/>
  <c r="AQ23" i="1"/>
  <c r="AQ27" i="1"/>
  <c r="AQ31" i="1"/>
  <c r="AQ35" i="1"/>
  <c r="AQ39" i="1"/>
  <c r="AS7" i="1"/>
  <c r="AS11" i="1"/>
  <c r="AS15" i="1"/>
  <c r="AS19" i="1"/>
  <c r="AS23" i="1"/>
  <c r="AS27" i="1"/>
  <c r="AS31" i="1"/>
  <c r="AS35" i="1"/>
  <c r="AS39" i="1"/>
  <c r="AU7" i="1"/>
  <c r="AU11" i="1"/>
  <c r="AU15" i="1"/>
  <c r="AU19" i="1"/>
  <c r="AU23" i="1"/>
  <c r="AU27" i="1"/>
  <c r="AU31" i="1"/>
  <c r="AU35" i="1"/>
  <c r="AU39" i="1"/>
  <c r="AW7" i="1"/>
  <c r="AW11" i="1"/>
  <c r="AW15" i="1"/>
  <c r="AW19" i="1"/>
  <c r="AW23" i="1"/>
  <c r="AW27" i="1"/>
  <c r="AW31" i="1"/>
  <c r="AW35" i="1"/>
  <c r="AW39" i="1"/>
  <c r="BA7" i="1"/>
  <c r="BA11" i="1"/>
  <c r="BA15" i="1"/>
  <c r="BA19" i="1"/>
  <c r="BA23" i="1"/>
  <c r="BA27" i="1"/>
  <c r="BA31" i="1"/>
  <c r="BA35" i="1"/>
  <c r="BA39" i="1"/>
  <c r="BE11" i="1"/>
  <c r="BE15" i="1"/>
  <c r="BE19" i="1"/>
  <c r="BE23" i="1"/>
  <c r="BE27" i="1"/>
  <c r="BE31" i="1"/>
  <c r="BE35" i="1"/>
  <c r="BE39" i="1"/>
  <c r="BJ7" i="1"/>
  <c r="BI11" i="1"/>
  <c r="BI15" i="1"/>
  <c r="BI19" i="1"/>
  <c r="BI23" i="1"/>
  <c r="BI27" i="1"/>
  <c r="BI31" i="1"/>
  <c r="BI35" i="1"/>
  <c r="BI39" i="1"/>
  <c r="C64" i="1" l="1"/>
  <c r="B64" i="1"/>
  <c r="A64" i="1"/>
  <c r="BK38" i="1"/>
  <c r="BK36" i="1"/>
  <c r="BK34" i="1"/>
  <c r="BK32" i="1"/>
  <c r="BK30" i="1"/>
  <c r="BK28" i="1"/>
  <c r="BK26" i="1"/>
  <c r="BK24" i="1"/>
  <c r="BK22" i="1"/>
  <c r="BK18" i="1"/>
  <c r="BK16" i="1"/>
  <c r="BK14" i="1"/>
  <c r="BK12" i="1"/>
  <c r="BK10" i="1"/>
  <c r="BK8" i="1"/>
  <c r="BK6" i="1"/>
  <c r="BK20" i="1" l="1"/>
  <c r="BK4" i="1"/>
  <c r="BK61" i="1"/>
  <c r="BK59" i="1"/>
  <c r="BK57" i="1"/>
  <c r="BK55" i="1"/>
  <c r="BK53" i="1"/>
  <c r="BK51" i="1"/>
  <c r="BK49" i="1"/>
  <c r="BK47" i="1"/>
  <c r="BK45" i="1"/>
</calcChain>
</file>

<file path=xl/sharedStrings.xml><?xml version="1.0" encoding="utf-8"?>
<sst xmlns="http://schemas.openxmlformats.org/spreadsheetml/2006/main" count="92" uniqueCount="25">
  <si>
    <t>NV8280 Port Enumeration</t>
  </si>
  <si>
    <t>Outputs</t>
  </si>
  <si>
    <t>Inputs</t>
  </si>
  <si>
    <t>Enter:</t>
  </si>
  <si>
    <t>Leave blank for empty slots</t>
  </si>
  <si>
    <t>&lt;----</t>
  </si>
  <si>
    <t>"Dis" for disembedder cards</t>
  </si>
  <si>
    <t>Madi</t>
  </si>
  <si>
    <t>Dis</t>
  </si>
  <si>
    <t>Emb</t>
  </si>
  <si>
    <t>Std</t>
  </si>
  <si>
    <t>junk</t>
  </si>
  <si>
    <t>AES</t>
  </si>
  <si>
    <t>Goof</t>
  </si>
  <si>
    <t>Customer Name &amp; Pertinent Info</t>
  </si>
  <si>
    <t>"AES" for AES cards</t>
  </si>
  <si>
    <t>"Fiber" for standard-fiber cards</t>
  </si>
  <si>
    <t>Fiber</t>
  </si>
  <si>
    <t>"Std" for standard-coax cards</t>
  </si>
  <si>
    <t>"Emb" for (hybrid) embedder cards or disembedder/embedder cards</t>
  </si>
  <si>
    <t>"MADI" for (hybrid) MADI (a.k.a. TDM) cards</t>
  </si>
  <si>
    <t>"MADI" for MADI (a.k.a. TDM) cards</t>
  </si>
  <si>
    <t>MADI</t>
  </si>
  <si>
    <t>FS</t>
  </si>
  <si>
    <t xml:space="preserve">"FS" for frame sync (a.k.a. APC II) cards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</si>
</sst>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</cellXfs>
  <cellStyles count="1">
    <cellStyle name="Normal" xfId="0" builtinId="0"/>
  </cellStyles>
  <dxfs count="3928"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ont>
        <b/>
        <i val="0"/>
        <strike val="0"/>
        <color rgb="FFFF0000"/>
      </font>
    </dxf>
    <dxf>
      <fill>
        <patternFill>
          <bgColor rgb="FFBEBEFF"/>
        </patternFill>
      </fill>
    </dxf>
    <dxf>
      <fill>
        <patternFill>
          <bgColor rgb="FFDAC1DD"/>
        </patternFill>
      </fill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DAC1DD"/>
        </patternFill>
      </fill>
    </dxf>
    <dxf>
      <font>
        <b/>
        <i val="0"/>
        <strike val="0"/>
        <color rgb="FFFF0000"/>
      </font>
    </dxf>
    <dxf>
      <fill>
        <patternFill>
          <bgColor theme="0" tint="-0.24994659260841701"/>
        </patternFill>
      </fill>
    </dxf>
    <dxf>
      <fill>
        <patternFill>
          <bgColor rgb="FFCCFFAF"/>
        </patternFill>
      </fill>
    </dxf>
    <dxf>
      <fill>
        <patternFill>
          <bgColor rgb="FFFFDCDC"/>
        </patternFill>
      </fill>
    </dxf>
    <dxf>
      <fill>
        <patternFill>
          <bgColor theme="4" tint="0.79998168889431442"/>
        </patternFill>
      </fill>
    </dxf>
    <dxf>
      <fill>
        <patternFill>
          <bgColor rgb="FFFFFFA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</dxfs>
  <tableStyles count="0" defaultTableStyle="TableStyleMedium2" defaultPivotStyle="PivotStyleLight16"/>
  <colors>
    <mruColors>
      <color rgb="FFBEBEFF"/>
      <color rgb="FFDAC1DD"/>
      <color rgb="FFCCFFAF"/>
      <color rgb="FFFFDCDC"/>
      <color rgb="FFFFFFA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4"/>
  <sheetViews>
    <sheetView tabSelected="1" topLeftCell="A27" zoomScaleNormal="100" workbookViewId="0">
      <selection activeCell="O42" sqref="O42"/>
    </sheetView>
  </sheetViews>
  <sheetFormatPr defaultRowHeight="15" x14ac:dyDescent="0.25"/>
  <cols>
    <col min="1" max="30" width="4.28515625" customWidth="1"/>
    <col min="31" max="31" width="4.28515625" style="2" customWidth="1"/>
    <col min="32" max="32" width="4.28515625" style="4" customWidth="1"/>
    <col min="33" max="33" width="4.28515625" style="2" customWidth="1"/>
    <col min="34" max="34" width="4.28515625" style="4" customWidth="1"/>
    <col min="35" max="35" width="4.28515625" style="2" customWidth="1"/>
    <col min="36" max="36" width="4.28515625" style="4" customWidth="1"/>
    <col min="37" max="37" width="4.28515625" style="2" customWidth="1"/>
    <col min="38" max="38" width="4.28515625" style="4" customWidth="1"/>
    <col min="39" max="39" width="4.28515625" style="2" customWidth="1"/>
    <col min="40" max="40" width="4.28515625" style="4" customWidth="1"/>
    <col min="41" max="41" width="4.28515625" style="2" customWidth="1"/>
    <col min="42" max="42" width="4.28515625" style="4" customWidth="1"/>
    <col min="43" max="43" width="4.28515625" style="2" customWidth="1"/>
    <col min="44" max="44" width="4.28515625" style="4" customWidth="1"/>
    <col min="45" max="45" width="4.28515625" style="2" customWidth="1"/>
    <col min="46" max="46" width="4.28515625" style="4" customWidth="1"/>
    <col min="47" max="47" width="4.28515625" style="2" customWidth="1"/>
    <col min="48" max="48" width="4.28515625" style="4" customWidth="1"/>
    <col min="49" max="49" width="4.28515625" style="2" customWidth="1"/>
    <col min="50" max="50" width="4.28515625" style="4" customWidth="1"/>
    <col min="51" max="51" width="4.28515625" style="2" customWidth="1"/>
    <col min="52" max="52" width="4.28515625" style="4" customWidth="1"/>
    <col min="53" max="53" width="4.28515625" style="2" customWidth="1"/>
    <col min="54" max="54" width="4.28515625" style="4" customWidth="1"/>
    <col min="55" max="55" width="4.28515625" style="2" customWidth="1"/>
    <col min="56" max="56" width="4.28515625" style="4" customWidth="1"/>
    <col min="57" max="57" width="4.28515625" style="2" customWidth="1"/>
    <col min="58" max="58" width="4.28515625" style="4" customWidth="1"/>
    <col min="59" max="59" width="4.28515625" style="2" customWidth="1"/>
    <col min="60" max="60" width="4.28515625" style="4" customWidth="1"/>
    <col min="61" max="63" width="4.28515625" style="2" customWidth="1"/>
    <col min="64" max="64" width="4.28515625" style="4" customWidth="1"/>
    <col min="65" max="65" width="9.140625" style="2"/>
    <col min="66" max="66" width="45.5703125" style="13" customWidth="1"/>
  </cols>
  <sheetData>
    <row r="1" spans="1:70" ht="30.95" customHeight="1" x14ac:dyDescent="0.25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  <c r="AW1" s="32" t="s">
        <v>0</v>
      </c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</row>
    <row r="2" spans="1:70" s="25" customFormat="1" ht="20.100000000000001" customHeight="1" x14ac:dyDescent="0.25">
      <c r="A2" s="30">
        <v>32</v>
      </c>
      <c r="B2" s="30"/>
      <c r="C2" s="30">
        <v>31</v>
      </c>
      <c r="D2" s="30"/>
      <c r="E2" s="30">
        <v>30</v>
      </c>
      <c r="F2" s="30"/>
      <c r="G2" s="30">
        <v>29</v>
      </c>
      <c r="H2" s="30"/>
      <c r="I2" s="30">
        <v>28</v>
      </c>
      <c r="J2" s="30"/>
      <c r="K2" s="30">
        <v>27</v>
      </c>
      <c r="L2" s="30"/>
      <c r="M2" s="30">
        <v>26</v>
      </c>
      <c r="N2" s="30"/>
      <c r="O2" s="30">
        <v>25</v>
      </c>
      <c r="P2" s="30"/>
      <c r="Q2" s="30">
        <v>24</v>
      </c>
      <c r="R2" s="30"/>
      <c r="S2" s="30">
        <v>23</v>
      </c>
      <c r="T2" s="30"/>
      <c r="U2" s="30">
        <v>22</v>
      </c>
      <c r="V2" s="30"/>
      <c r="W2" s="30">
        <v>21</v>
      </c>
      <c r="X2" s="30"/>
      <c r="Y2" s="30">
        <v>20</v>
      </c>
      <c r="Z2" s="30"/>
      <c r="AA2" s="30">
        <v>19</v>
      </c>
      <c r="AB2" s="30"/>
      <c r="AC2" s="30">
        <v>18</v>
      </c>
      <c r="AD2" s="30"/>
      <c r="AE2" s="30">
        <v>17</v>
      </c>
      <c r="AF2" s="30"/>
      <c r="AG2" s="30">
        <v>16</v>
      </c>
      <c r="AH2" s="30"/>
      <c r="AI2" s="30">
        <v>15</v>
      </c>
      <c r="AJ2" s="30"/>
      <c r="AK2" s="30">
        <v>14</v>
      </c>
      <c r="AL2" s="30"/>
      <c r="AM2" s="30">
        <v>13</v>
      </c>
      <c r="AN2" s="30"/>
      <c r="AO2" s="30">
        <v>12</v>
      </c>
      <c r="AP2" s="30"/>
      <c r="AQ2" s="30">
        <v>11</v>
      </c>
      <c r="AR2" s="30"/>
      <c r="AS2" s="30">
        <v>10</v>
      </c>
      <c r="AT2" s="30"/>
      <c r="AU2" s="30">
        <v>9</v>
      </c>
      <c r="AV2" s="30"/>
      <c r="AW2" s="30">
        <v>8</v>
      </c>
      <c r="AX2" s="30"/>
      <c r="AY2" s="30">
        <v>7</v>
      </c>
      <c r="AZ2" s="30"/>
      <c r="BA2" s="30">
        <v>6</v>
      </c>
      <c r="BB2" s="30"/>
      <c r="BC2" s="30">
        <v>5</v>
      </c>
      <c r="BD2" s="30"/>
      <c r="BE2" s="30">
        <v>4</v>
      </c>
      <c r="BF2" s="30"/>
      <c r="BG2" s="30">
        <v>3</v>
      </c>
      <c r="BH2" s="30"/>
      <c r="BI2" s="30">
        <v>2</v>
      </c>
      <c r="BJ2" s="30"/>
      <c r="BK2" s="30">
        <v>1</v>
      </c>
      <c r="BL2" s="30"/>
      <c r="BM2" s="23"/>
      <c r="BN2" s="24" t="s">
        <v>3</v>
      </c>
      <c r="BR2" s="34"/>
    </row>
    <row r="3" spans="1:70" s="1" customFormat="1" ht="15" customHeight="1" x14ac:dyDescent="0.25">
      <c r="A3" s="27" t="s">
        <v>9</v>
      </c>
      <c r="B3" s="28"/>
      <c r="C3" s="27" t="s">
        <v>9</v>
      </c>
      <c r="D3" s="28"/>
      <c r="E3" s="27" t="s">
        <v>9</v>
      </c>
      <c r="F3" s="28"/>
      <c r="G3" s="27" t="s">
        <v>9</v>
      </c>
      <c r="H3" s="28"/>
      <c r="I3" s="27" t="s">
        <v>9</v>
      </c>
      <c r="J3" s="28"/>
      <c r="K3" s="27" t="s">
        <v>9</v>
      </c>
      <c r="L3" s="28"/>
      <c r="M3" s="27" t="s">
        <v>9</v>
      </c>
      <c r="N3" s="28"/>
      <c r="O3" s="27" t="s">
        <v>9</v>
      </c>
      <c r="P3" s="28"/>
      <c r="Q3" s="27" t="s">
        <v>9</v>
      </c>
      <c r="R3" s="28"/>
      <c r="S3" s="27" t="s">
        <v>10</v>
      </c>
      <c r="T3" s="28"/>
      <c r="U3" s="27" t="s">
        <v>12</v>
      </c>
      <c r="V3" s="28"/>
      <c r="W3" s="27" t="s">
        <v>13</v>
      </c>
      <c r="X3" s="28"/>
      <c r="Y3" s="27" t="s">
        <v>9</v>
      </c>
      <c r="Z3" s="28"/>
      <c r="AA3" s="27" t="s">
        <v>9</v>
      </c>
      <c r="AB3" s="28"/>
      <c r="AC3" s="27" t="s">
        <v>9</v>
      </c>
      <c r="AD3" s="28"/>
      <c r="AE3" s="27" t="s">
        <v>9</v>
      </c>
      <c r="AF3" s="28"/>
      <c r="AG3" s="27" t="s">
        <v>9</v>
      </c>
      <c r="AH3" s="28"/>
      <c r="AI3" s="27" t="s">
        <v>9</v>
      </c>
      <c r="AJ3" s="28"/>
      <c r="AK3" s="27" t="s">
        <v>9</v>
      </c>
      <c r="AL3" s="28"/>
      <c r="AM3" s="27" t="s">
        <v>9</v>
      </c>
      <c r="AN3" s="28"/>
      <c r="AO3" s="27" t="s">
        <v>17</v>
      </c>
      <c r="AP3" s="28"/>
      <c r="AQ3" s="27" t="s">
        <v>9</v>
      </c>
      <c r="AR3" s="28"/>
      <c r="AS3" s="27" t="s">
        <v>9</v>
      </c>
      <c r="AT3" s="28"/>
      <c r="AU3" s="27" t="s">
        <v>9</v>
      </c>
      <c r="AV3" s="28"/>
      <c r="AW3" s="27" t="s">
        <v>9</v>
      </c>
      <c r="AX3" s="28"/>
      <c r="AY3" s="27"/>
      <c r="AZ3" s="28"/>
      <c r="BA3" s="27" t="s">
        <v>9</v>
      </c>
      <c r="BB3" s="28"/>
      <c r="BC3" s="27" t="s">
        <v>10</v>
      </c>
      <c r="BD3" s="28"/>
      <c r="BE3" s="27" t="s">
        <v>9</v>
      </c>
      <c r="BF3" s="28"/>
      <c r="BG3" s="27" t="s">
        <v>7</v>
      </c>
      <c r="BH3" s="28"/>
      <c r="BI3" s="27" t="s">
        <v>9</v>
      </c>
      <c r="BJ3" s="28"/>
      <c r="BK3" s="27" t="s">
        <v>7</v>
      </c>
      <c r="BL3" s="28"/>
      <c r="BM3" s="21" t="s">
        <v>5</v>
      </c>
      <c r="BN3" s="14" t="s">
        <v>18</v>
      </c>
      <c r="BR3" s="13" t="s">
        <v>10</v>
      </c>
    </row>
    <row r="4" spans="1:70" s="1" customFormat="1" ht="15" customHeight="1" x14ac:dyDescent="0.25">
      <c r="A4" s="9">
        <f>(A$2)*18-17</f>
        <v>559</v>
      </c>
      <c r="B4" s="6"/>
      <c r="C4" s="9">
        <f>(C$2)*18-17</f>
        <v>541</v>
      </c>
      <c r="D4" s="6"/>
      <c r="E4" s="9">
        <f>(E$2)*18-17</f>
        <v>523</v>
      </c>
      <c r="F4" s="6"/>
      <c r="G4" s="9">
        <f>(G$2)*18-17</f>
        <v>505</v>
      </c>
      <c r="H4" s="6"/>
      <c r="I4" s="9">
        <f>(I$2)*18-17</f>
        <v>487</v>
      </c>
      <c r="J4" s="6"/>
      <c r="K4" s="9">
        <f>(K$2)*18-17</f>
        <v>469</v>
      </c>
      <c r="L4" s="6"/>
      <c r="M4" s="9">
        <f>(M$2)*18-17</f>
        <v>451</v>
      </c>
      <c r="N4" s="6"/>
      <c r="O4" s="9">
        <f>(O$2)*18-17</f>
        <v>433</v>
      </c>
      <c r="P4" s="6"/>
      <c r="Q4" s="9">
        <f>(Q$2)*18-17</f>
        <v>415</v>
      </c>
      <c r="R4" s="6"/>
      <c r="S4" s="9">
        <f>(S$2)*18-17</f>
        <v>397</v>
      </c>
      <c r="T4" s="6"/>
      <c r="U4" s="9">
        <f>(U$2)*18-17</f>
        <v>379</v>
      </c>
      <c r="V4" s="6"/>
      <c r="W4" s="9">
        <f>(W$2)*18-17</f>
        <v>361</v>
      </c>
      <c r="X4" s="6"/>
      <c r="Y4" s="9">
        <f>(Y$2)*18-17</f>
        <v>343</v>
      </c>
      <c r="Z4" s="6"/>
      <c r="AA4" s="9">
        <f>(AA$2)*18-17</f>
        <v>325</v>
      </c>
      <c r="AB4" s="6"/>
      <c r="AC4" s="9">
        <f>(AC$2)*18-17</f>
        <v>307</v>
      </c>
      <c r="AD4" s="6"/>
      <c r="AE4" s="9">
        <f>(AE$2)*18-17</f>
        <v>289</v>
      </c>
      <c r="AF4" s="6"/>
      <c r="AG4" s="9">
        <f>(AG$2)*18-17</f>
        <v>271</v>
      </c>
      <c r="AH4" s="6"/>
      <c r="AI4" s="9">
        <f>(AI$2)*18-17</f>
        <v>253</v>
      </c>
      <c r="AJ4" s="6"/>
      <c r="AK4" s="9">
        <f>(AK$2)*18-17</f>
        <v>235</v>
      </c>
      <c r="AL4" s="6"/>
      <c r="AM4" s="9">
        <f>(AM$2)*18-17</f>
        <v>217</v>
      </c>
      <c r="AN4" s="6"/>
      <c r="AO4" s="9">
        <f>(AO$2)*18-17</f>
        <v>199</v>
      </c>
      <c r="AP4" s="6"/>
      <c r="AQ4" s="9">
        <f>(AQ$2)*18-17</f>
        <v>181</v>
      </c>
      <c r="AR4" s="6"/>
      <c r="AS4" s="9">
        <f>(AS$2)*18-17</f>
        <v>163</v>
      </c>
      <c r="AT4" s="6"/>
      <c r="AU4" s="9">
        <f>(AU$2)*18-17</f>
        <v>145</v>
      </c>
      <c r="AV4" s="6"/>
      <c r="AW4" s="9">
        <f>(AW$2)*18-17</f>
        <v>127</v>
      </c>
      <c r="AX4" s="6"/>
      <c r="AY4" s="9">
        <f>(AY$2)*18-17</f>
        <v>109</v>
      </c>
      <c r="AZ4" s="6"/>
      <c r="BA4" s="9">
        <f>(BA$2)*18-17</f>
        <v>91</v>
      </c>
      <c r="BB4" s="6"/>
      <c r="BC4" s="9">
        <f>(BC$2)*18-17</f>
        <v>73</v>
      </c>
      <c r="BD4" s="6"/>
      <c r="BE4" s="9">
        <f>(BE$2)*18-17</f>
        <v>55</v>
      </c>
      <c r="BF4" s="6"/>
      <c r="BG4" s="9">
        <f>(BG$2)*18-17</f>
        <v>37</v>
      </c>
      <c r="BH4" s="6"/>
      <c r="BI4" s="9">
        <f>(BI$2)*18-17</f>
        <v>19</v>
      </c>
      <c r="BJ4" s="6"/>
      <c r="BK4" s="9">
        <f>(BK$2)*18-17</f>
        <v>1</v>
      </c>
      <c r="BL4" s="6"/>
      <c r="BM4" s="3"/>
      <c r="BN4" s="16" t="s">
        <v>19</v>
      </c>
      <c r="BR4" s="13" t="s">
        <v>9</v>
      </c>
    </row>
    <row r="5" spans="1:70" s="5" customFormat="1" ht="12.75" customHeight="1" x14ac:dyDescent="0.25">
      <c r="A5" s="10">
        <f>IF(OR(A$3="S",A$3="STD",A$3="",A$3="A",A$3="AES",A$3="F",A$3="Fiber")," ",IF(OR(A$3="E",A$3="EMB"),IF(MOD(A4,9)=0,"—",16*A4-15),IF(OR(A$3="M",A$3="MADI"),"—","Err")))</f>
        <v>8929</v>
      </c>
      <c r="B5" s="7">
        <f>IF(OR(A$3="S",A$3="STD",A$3="",A$3="A",A$3="AES",A$3="F",A$3="Fiber")," ",IF(OR(A$3="E",A$3="EMB"),IF(MOD(A4,9)=0,"—",16*A4),IF(OR(A$3="M",A$3="MADI"),"—","Err")))</f>
        <v>8944</v>
      </c>
      <c r="C5" s="10">
        <f>IF(OR(C$3="S",C$3="STD",C$3="",C$3="A",C$3="AES",C$3="F",C$3="Fiber")," ",IF(OR(C$3="E",C$3="EMB"),IF(MOD(C4,9)=0,"—",16*C4-15),IF(OR(C$3="M",C$3="MADI"),"—","Err")))</f>
        <v>8641</v>
      </c>
      <c r="D5" s="7">
        <f>IF(OR(C$3="S",C$3="STD",C$3="",C$3="A",C$3="AES",C$3="F",C$3="Fiber")," ",IF(OR(C$3="E",C$3="EMB"),IF(MOD(C4,9)=0,"—",16*C4),IF(OR(C$3="M",C$3="MADI"),"—","Err")))</f>
        <v>8656</v>
      </c>
      <c r="E5" s="10">
        <f>IF(OR(E$3="S",E$3="STD",E$3="",E$3="A",E$3="AES",E$3="F",E$3="Fiber")," ",IF(OR(E$3="E",E$3="EMB"),IF(MOD(E4,9)=0,"—",16*E4-15),IF(OR(E$3="M",E$3="MADI"),"—","Err")))</f>
        <v>8353</v>
      </c>
      <c r="F5" s="7">
        <f>IF(OR(E$3="S",E$3="STD",E$3="",E$3="A",E$3="AES",E$3="F",E$3="Fiber")," ",IF(OR(E$3="E",E$3="EMB"),IF(MOD(E4,9)=0,"—",16*E4),IF(OR(E$3="M",E$3="MADI"),"—","Err")))</f>
        <v>8368</v>
      </c>
      <c r="G5" s="10">
        <f>IF(OR(G$3="S",G$3="STD",G$3="",G$3="A",G$3="AES",G$3="F",G$3="Fiber")," ",IF(OR(G$3="E",G$3="EMB"),IF(MOD(G4,9)=0,"—",16*G4-15),IF(OR(G$3="M",G$3="MADI"),"—","Err")))</f>
        <v>8065</v>
      </c>
      <c r="H5" s="7">
        <f>IF(OR(G$3="S",G$3="STD",G$3="",G$3="A",G$3="AES",G$3="F",G$3="Fiber")," ",IF(OR(G$3="E",G$3="EMB"),IF(MOD(G4,9)=0,"—",16*G4),IF(OR(G$3="M",G$3="MADI"),"—","Err")))</f>
        <v>8080</v>
      </c>
      <c r="I5" s="10">
        <f>IF(OR(I$3="S",I$3="STD",I$3="",I$3="A",I$3="AES",I$3="F",I$3="Fiber")," ",IF(OR(I$3="E",I$3="EMB"),IF(MOD(I4,9)=0,"—",16*I4-15),IF(OR(I$3="M",I$3="MADI"),"—","Err")))</f>
        <v>7777</v>
      </c>
      <c r="J5" s="7">
        <f>IF(OR(I$3="S",I$3="STD",I$3="",I$3="A",I$3="AES",I$3="F",I$3="Fiber")," ",IF(OR(I$3="E",I$3="EMB"),IF(MOD(I4,9)=0,"—",16*I4),IF(OR(I$3="M",I$3="MADI"),"—","Err")))</f>
        <v>7792</v>
      </c>
      <c r="K5" s="10">
        <f>IF(OR(K$3="S",K$3="STD",K$3="",K$3="A",K$3="AES",K$3="F",K$3="Fiber")," ",IF(OR(K$3="E",K$3="EMB"),IF(MOD(K4,9)=0,"—",16*K4-15),IF(OR(K$3="M",K$3="MADI"),"—","Err")))</f>
        <v>7489</v>
      </c>
      <c r="L5" s="7">
        <f>IF(OR(K$3="S",K$3="STD",K$3="",K$3="A",K$3="AES",K$3="F",K$3="Fiber")," ",IF(OR(K$3="E",K$3="EMB"),IF(MOD(K4,9)=0,"—",16*K4),IF(OR(K$3="M",K$3="MADI"),"—","Err")))</f>
        <v>7504</v>
      </c>
      <c r="M5" s="10">
        <f>IF(OR(M$3="S",M$3="STD",M$3="",M$3="A",M$3="AES",M$3="F",M$3="Fiber")," ",IF(OR(M$3="E",M$3="EMB"),IF(MOD(M4,9)=0,"—",16*M4-15),IF(OR(M$3="M",M$3="MADI"),"—","Err")))</f>
        <v>7201</v>
      </c>
      <c r="N5" s="7">
        <f>IF(OR(M$3="S",M$3="STD",M$3="",M$3="A",M$3="AES",M$3="F",M$3="Fiber")," ",IF(OR(M$3="E",M$3="EMB"),IF(MOD(M4,9)=0,"—",16*M4),IF(OR(M$3="M",M$3="MADI"),"—","Err")))</f>
        <v>7216</v>
      </c>
      <c r="O5" s="10">
        <f>IF(OR(O$3="S",O$3="STD",O$3="",O$3="A",O$3="AES",O$3="F",O$3="Fiber")," ",IF(OR(O$3="E",O$3="EMB"),IF(MOD(O4,9)=0,"—",16*O4-15),IF(OR(O$3="M",O$3="MADI"),"—","Err")))</f>
        <v>6913</v>
      </c>
      <c r="P5" s="7">
        <f>IF(OR(O$3="S",O$3="STD",O$3="",O$3="A",O$3="AES",O$3="F",O$3="Fiber")," ",IF(OR(O$3="E",O$3="EMB"),IF(MOD(O4,9)=0,"—",16*O4),IF(OR(O$3="M",O$3="MADI"),"—","Err")))</f>
        <v>6928</v>
      </c>
      <c r="Q5" s="10">
        <f>IF(OR(Q$3="S",Q$3="STD",Q$3="",Q$3="A",Q$3="AES",Q$3="F",Q$3="Fiber")," ",IF(OR(Q$3="E",Q$3="EMB"),IF(MOD(Q4,9)=0,"—",16*Q4-15),IF(OR(Q$3="M",Q$3="MADI"),"—","Err")))</f>
        <v>6625</v>
      </c>
      <c r="R5" s="7">
        <f>IF(OR(Q$3="S",Q$3="STD",Q$3="",Q$3="A",Q$3="AES",Q$3="F",Q$3="Fiber")," ",IF(OR(Q$3="E",Q$3="EMB"),IF(MOD(Q4,9)=0,"—",16*Q4),IF(OR(Q$3="M",Q$3="MADI"),"—","Err")))</f>
        <v>6640</v>
      </c>
      <c r="S5" s="10" t="str">
        <f>IF(OR(S$3="S",S$3="STD",S$3="",S$3="A",S$3="AES",S$3="F",S$3="Fiber")," ",IF(OR(S$3="E",S$3="EMB"),IF(MOD(S4,9)=0,"—",16*S4-15),IF(OR(S$3="M",S$3="MADI"),"—","Err")))</f>
        <v xml:space="preserve"> </v>
      </c>
      <c r="T5" s="7" t="str">
        <f>IF(OR(S$3="S",S$3="STD",S$3="",S$3="A",S$3="AES",S$3="F",S$3="Fiber")," ",IF(OR(S$3="E",S$3="EMB"),IF(MOD(S4,9)=0,"—",16*S4),IF(OR(S$3="M",S$3="MADI"),"—","Err")))</f>
        <v xml:space="preserve"> </v>
      </c>
      <c r="U5" s="10" t="str">
        <f>IF(OR(U$3="S",U$3="STD",U$3="",U$3="A",U$3="AES",U$3="F",U$3="Fiber")," ",IF(OR(U$3="E",U$3="EMB"),IF(MOD(U4,9)=0,"—",16*U4-15),IF(OR(U$3="M",U$3="MADI"),"—","Err")))</f>
        <v xml:space="preserve"> </v>
      </c>
      <c r="V5" s="7" t="str">
        <f>IF(OR(U$3="S",U$3="STD",U$3="",U$3="A",U$3="AES",U$3="F",U$3="Fiber")," ",IF(OR(U$3="E",U$3="EMB"),IF(MOD(U4,9)=0,"—",16*U4),IF(OR(U$3="M",U$3="MADI"),"—","Err")))</f>
        <v xml:space="preserve"> </v>
      </c>
      <c r="W5" s="10" t="str">
        <f>IF(OR(W$3="S",W$3="STD",W$3="",W$3="A",W$3="AES",W$3="F",W$3="Fiber")," ",IF(OR(W$3="E",W$3="EMB"),IF(MOD(W4,9)=0,"—",16*W4-15),IF(OR(W$3="M",W$3="MADI"),"—","Err")))</f>
        <v>Err</v>
      </c>
      <c r="X5" s="7" t="str">
        <f>IF(OR(W$3="S",W$3="STD",W$3="",W$3="A",W$3="AES",W$3="F",W$3="Fiber")," ",IF(OR(W$3="E",W$3="EMB"),IF(MOD(W4,9)=0,"—",16*W4),IF(OR(W$3="M",W$3="MADI"),"—","Err")))</f>
        <v>Err</v>
      </c>
      <c r="Y5" s="10">
        <f>IF(OR(Y$3="S",Y$3="STD",Y$3="",Y$3="A",Y$3="AES",Y$3="F",Y$3="Fiber")," ",IF(OR(Y$3="E",Y$3="EMB"),IF(MOD(Y4,9)=0,"—",16*Y4-15),IF(OR(Y$3="M",Y$3="MADI"),"—","Err")))</f>
        <v>5473</v>
      </c>
      <c r="Z5" s="7">
        <f>IF(OR(Y$3="S",Y$3="STD",Y$3="",Y$3="A",Y$3="AES",Y$3="F",Y$3="Fiber")," ",IF(OR(Y$3="E",Y$3="EMB"),IF(MOD(Y4,9)=0,"—",16*Y4),IF(OR(Y$3="M",Y$3="MADI"),"—","Err")))</f>
        <v>5488</v>
      </c>
      <c r="AA5" s="10">
        <f>IF(OR(AA$3="S",AA$3="STD",AA$3="",AA$3="A",AA$3="AES",AA$3="F",AA$3="Fiber")," ",IF(OR(AA$3="E",AA$3="EMB"),IF(MOD(AA4,9)=0,"—",16*AA4-15),IF(OR(AA$3="M",AA$3="MADI"),"—","Err")))</f>
        <v>5185</v>
      </c>
      <c r="AB5" s="7">
        <f>IF(OR(AA$3="S",AA$3="STD",AA$3="",AA$3="A",AA$3="AES",AA$3="F",AA$3="Fiber")," ",IF(OR(AA$3="E",AA$3="EMB"),IF(MOD(AA4,9)=0,"—",16*AA4),IF(OR(AA$3="M",AA$3="MADI"),"—","Err")))</f>
        <v>5200</v>
      </c>
      <c r="AC5" s="10">
        <f>IF(OR(AC$3="S",AC$3="STD",AC$3="",AC$3="A",AC$3="AES",AC$3="F",AC$3="Fiber")," ",IF(OR(AC$3="E",AC$3="EMB"),IF(MOD(AC4,9)=0,"—",16*AC4-15),IF(OR(AC$3="M",AC$3="MADI"),"—","Err")))</f>
        <v>4897</v>
      </c>
      <c r="AD5" s="7">
        <f>IF(OR(AC$3="S",AC$3="STD",AC$3="",AC$3="A",AC$3="AES",AC$3="F",AC$3="Fiber")," ",IF(OR(AC$3="E",AC$3="EMB"),IF(MOD(AC4,9)=0,"—",16*AC4),IF(OR(AC$3="M",AC$3="MADI"),"—","Err")))</f>
        <v>4912</v>
      </c>
      <c r="AE5" s="10">
        <f>IF(OR(AE$3="S",AE$3="STD",AE$3="",AE$3="A",AE$3="AES",AE$3="F",AE$3="Fiber")," ",IF(OR(AE$3="E",AE$3="EMB"),IF(MOD(AE4,9)=0,"—",16*AE4-15),IF(OR(AE$3="M",AE$3="MADI"),"—","Err")))</f>
        <v>4609</v>
      </c>
      <c r="AF5" s="7">
        <f>IF(OR(AE$3="S",AE$3="STD",AE$3="",AE$3="A",AE$3="AES",AE$3="F",AE$3="Fiber")," ",IF(OR(AE$3="E",AE$3="EMB"),IF(MOD(AE4,9)=0,"—",16*AE4),IF(OR(AE$3="M",AE$3="MADI"),"—","Err")))</f>
        <v>4624</v>
      </c>
      <c r="AG5" s="10">
        <f>IF(OR(AG$3="S",AG$3="STD",AG$3="",AG$3="A",AG$3="AES",AG$3="F",AG$3="Fiber")," ",IF(OR(AG$3="E",AG$3="EMB"),IF(MOD(AG4,9)=0,"—",16*AG4-15),IF(OR(AG$3="M",AG$3="MADI"),"—","Err")))</f>
        <v>4321</v>
      </c>
      <c r="AH5" s="7">
        <f>IF(OR(AG$3="S",AG$3="STD",AG$3="",AG$3="A",AG$3="AES",AG$3="F",AG$3="Fiber")," ",IF(OR(AG$3="E",AG$3="EMB"),IF(MOD(AG4,9)=0,"—",16*AG4),IF(OR(AG$3="M",AG$3="MADI"),"—","Err")))</f>
        <v>4336</v>
      </c>
      <c r="AI5" s="10">
        <f>IF(OR(AI$3="S",AI$3="STD",AI$3="",AI$3="A",AI$3="AES",AI$3="F",AI$3="Fiber")," ",IF(OR(AI$3="E",AI$3="EMB"),IF(MOD(AI4,9)=0,"—",16*AI4-15),IF(OR(AI$3="M",AI$3="MADI"),"—","Err")))</f>
        <v>4033</v>
      </c>
      <c r="AJ5" s="7">
        <f>IF(OR(AI$3="S",AI$3="STD",AI$3="",AI$3="A",AI$3="AES",AI$3="F",AI$3="Fiber")," ",IF(OR(AI$3="E",AI$3="EMB"),IF(MOD(AI4,9)=0,"—",16*AI4),IF(OR(AI$3="M",AI$3="MADI"),"—","Err")))</f>
        <v>4048</v>
      </c>
      <c r="AK5" s="10">
        <f>IF(OR(AK$3="S",AK$3="STD",AK$3="",AK$3="A",AK$3="AES",AK$3="F",AK$3="Fiber")," ",IF(OR(AK$3="E",AK$3="EMB"),IF(MOD(AK4,9)=0,"—",16*AK4-15),IF(OR(AK$3="M",AK$3="MADI"),"—","Err")))</f>
        <v>3745</v>
      </c>
      <c r="AL5" s="7">
        <f>IF(OR(AK$3="S",AK$3="STD",AK$3="",AK$3="A",AK$3="AES",AK$3="F",AK$3="Fiber")," ",IF(OR(AK$3="E",AK$3="EMB"),IF(MOD(AK4,9)=0,"—",16*AK4),IF(OR(AK$3="M",AK$3="MADI"),"—","Err")))</f>
        <v>3760</v>
      </c>
      <c r="AM5" s="10">
        <f>IF(OR(AM$3="S",AM$3="STD",AM$3="",AM$3="A",AM$3="AES",AM$3="F",AM$3="Fiber")," ",IF(OR(AM$3="E",AM$3="EMB"),IF(MOD(AM4,9)=0,"—",16*AM4-15),IF(OR(AM$3="M",AM$3="MADI"),"—","Err")))</f>
        <v>3457</v>
      </c>
      <c r="AN5" s="7">
        <f>IF(OR(AM$3="S",AM$3="STD",AM$3="",AM$3="A",AM$3="AES",AM$3="F",AM$3="Fiber")," ",IF(OR(AM$3="E",AM$3="EMB"),IF(MOD(AM4,9)=0,"—",16*AM4),IF(OR(AM$3="M",AM$3="MADI"),"—","Err")))</f>
        <v>3472</v>
      </c>
      <c r="AO5" s="10" t="str">
        <f>IF(OR(AO$3="S",AO$3="STD",AO$3="",AO$3="A",AO$3="AES",AO$3="F",AO$3="Fiber")," ",IF(OR(AO$3="E",AO$3="EMB"),IF(MOD(AO4,9)=0,"—",16*AO4-15),IF(OR(AO$3="M",AO$3="MADI"),"—","Err")))</f>
        <v xml:space="preserve"> </v>
      </c>
      <c r="AP5" s="7" t="str">
        <f>IF(OR(AO$3="S",AO$3="STD",AO$3="",AO$3="A",AO$3="AES",AO$3="F",AO$3="Fiber")," ",IF(OR(AO$3="E",AO$3="EMB"),IF(MOD(AO4,9)=0,"—",16*AO4),IF(OR(AO$3="M",AO$3="MADI"),"—","Err")))</f>
        <v xml:space="preserve"> </v>
      </c>
      <c r="AQ5" s="10">
        <f>IF(OR(AQ$3="S",AQ$3="STD",AQ$3="",AQ$3="A",AQ$3="AES",AQ$3="F",AQ$3="Fiber")," ",IF(OR(AQ$3="E",AQ$3="EMB"),IF(MOD(AQ4,9)=0,"—",16*AQ4-15),IF(OR(AQ$3="M",AQ$3="MADI"),"—","Err")))</f>
        <v>2881</v>
      </c>
      <c r="AR5" s="7">
        <f>IF(OR(AQ$3="S",AQ$3="STD",AQ$3="",AQ$3="A",AQ$3="AES",AQ$3="F",AQ$3="Fiber")," ",IF(OR(AQ$3="E",AQ$3="EMB"),IF(MOD(AQ4,9)=0,"—",16*AQ4),IF(OR(AQ$3="M",AQ$3="MADI"),"—","Err")))</f>
        <v>2896</v>
      </c>
      <c r="AS5" s="10">
        <f>IF(OR(AS$3="S",AS$3="STD",AS$3="",AS$3="A",AS$3="AES",AS$3="F",AS$3="Fiber")," ",IF(OR(AS$3="E",AS$3="EMB"),IF(MOD(AS4,9)=0,"—",16*AS4-15),IF(OR(AS$3="M",AS$3="MADI"),"—","Err")))</f>
        <v>2593</v>
      </c>
      <c r="AT5" s="7">
        <f>IF(OR(AS$3="S",AS$3="STD",AS$3="",AS$3="A",AS$3="AES",AS$3="F",AS$3="Fiber")," ",IF(OR(AS$3="E",AS$3="EMB"),IF(MOD(AS4,9)=0,"—",16*AS4),IF(OR(AS$3="M",AS$3="MADI"),"—","Err")))</f>
        <v>2608</v>
      </c>
      <c r="AU5" s="10">
        <f>IF(OR(AU$3="S",AU$3="STD",AU$3="",AU$3="A",AU$3="AES",AU$3="F",AU$3="Fiber")," ",IF(OR(AU$3="E",AU$3="EMB"),IF(MOD(AU4,9)=0,"—",16*AU4-15),IF(OR(AU$3="M",AU$3="MADI"),"—","Err")))</f>
        <v>2305</v>
      </c>
      <c r="AV5" s="7">
        <f>IF(OR(AU$3="S",AU$3="STD",AU$3="",AU$3="A",AU$3="AES",AU$3="F",AU$3="Fiber")," ",IF(OR(AU$3="E",AU$3="EMB"),IF(MOD(AU4,9)=0,"—",16*AU4),IF(OR(AU$3="M",AU$3="MADI"),"—","Err")))</f>
        <v>2320</v>
      </c>
      <c r="AW5" s="10">
        <f>IF(OR(AW$3="S",AW$3="STD",AW$3="",AW$3="A",AW$3="AES",AW$3="F",AW$3="Fiber")," ",IF(OR(AW$3="E",AW$3="EMB"),IF(MOD(AW4,9)=0,"—",16*AW4-15),IF(OR(AW$3="M",AW$3="MADI"),"—","Err")))</f>
        <v>2017</v>
      </c>
      <c r="AX5" s="7">
        <f>IF(OR(AW$3="S",AW$3="STD",AW$3="",AW$3="A",AW$3="AES",AW$3="F",AW$3="Fiber")," ",IF(OR(AW$3="E",AW$3="EMB"),IF(MOD(AW4,9)=0,"—",16*AW4),IF(OR(AW$3="M",AW$3="MADI"),"—","Err")))</f>
        <v>2032</v>
      </c>
      <c r="AY5" s="10" t="str">
        <f>IF(OR(AY$3="S",AY$3="STD",AY$3="",AY$3="A",AY$3="AES",AY$3="F",AY$3="Fiber")," ",IF(OR(AY$3="E",AY$3="EMB"),IF(MOD(AY4,9)=0,"—",16*AY4-15),IF(OR(AY$3="M",AY$3="MADI"),"—","Err")))</f>
        <v xml:space="preserve"> </v>
      </c>
      <c r="AZ5" s="7" t="str">
        <f>IF(OR(AY$3="S",AY$3="STD",AY$3="",AY$3="A",AY$3="AES",AY$3="F",AY$3="Fiber")," ",IF(OR(AY$3="E",AY$3="EMB"),IF(MOD(AY4,9)=0,"—",16*AY4),IF(OR(AY$3="M",AY$3="MADI"),"—","Err")))</f>
        <v xml:space="preserve"> </v>
      </c>
      <c r="BA5" s="10">
        <f>IF(OR(BA$3="S",BA$3="STD",BA$3="",BA$3="A",BA$3="AES",BA$3="F",BA$3="Fiber")," ",IF(OR(BA$3="E",BA$3="EMB"),IF(MOD(BA4,9)=0,"—",16*BA4-15),IF(OR(BA$3="M",BA$3="MADI"),"—","Err")))</f>
        <v>1441</v>
      </c>
      <c r="BB5" s="7">
        <f>IF(OR(BA$3="S",BA$3="STD",BA$3="",BA$3="A",BA$3="AES",BA$3="F",BA$3="Fiber")," ",IF(OR(BA$3="E",BA$3="EMB"),IF(MOD(BA4,9)=0,"—",16*BA4),IF(OR(BA$3="M",BA$3="MADI"),"—","Err")))</f>
        <v>1456</v>
      </c>
      <c r="BC5" s="10" t="str">
        <f>IF(OR(BC$3="S",BC$3="STD",BC$3="",BC$3="A",BC$3="AES",BC$3="F",BC$3="Fiber")," ",IF(OR(BC$3="E",BC$3="EMB"),IF(MOD(BC4,9)=0,"—",16*BC4-15),IF(OR(BC$3="M",BC$3="MADI"),"—","Err")))</f>
        <v xml:space="preserve"> </v>
      </c>
      <c r="BD5" s="7" t="str">
        <f>IF(OR(BC$3="S",BC$3="STD",BC$3="",BC$3="A",BC$3="AES",BC$3="F",BC$3="Fiber")," ",IF(OR(BC$3="E",BC$3="EMB"),IF(MOD(BC4,9)=0,"—",16*BC4),IF(OR(BC$3="M",BC$3="MADI"),"—","Err")))</f>
        <v xml:space="preserve"> </v>
      </c>
      <c r="BE5" s="10">
        <f>IF(OR(BE$3="S",BE$3="STD",BE$3="",BE$3="A",BE$3="AES",BE$3="F",BE$3="Fiber")," ",IF(OR(BE$3="E",BE$3="EMB"),IF(MOD(BE4,9)=0,"—",16*BE4-15),IF(OR(BE$3="M",BE$3="MADI"),"—","Err")))</f>
        <v>865</v>
      </c>
      <c r="BF5" s="7">
        <f>IF(OR(BE$3="S",BE$3="STD",BE$3="",BE$3="A",BE$3="AES",BE$3="F",BE$3="Fiber")," ",IF(OR(BE$3="E",BE$3="EMB"),IF(MOD(BE4,9)=0,"—",16*BE4),IF(OR(BE$3="M",BE$3="MADI"),"—","Err")))</f>
        <v>880</v>
      </c>
      <c r="BG5" s="10" t="str">
        <f>IF(OR(BG$3="S",BG$3="STD",BG$3="",BG$3="A",BG$3="AES",BG$3="F",BG$3="Fiber")," ",IF(OR(BG$3="E",BG$3="EMB"),IF(MOD(BG4,9)=0,"—",16*BG4-15),IF(OR(BG$3="M",BG$3="MADI"),"—","Err")))</f>
        <v>—</v>
      </c>
      <c r="BH5" s="7" t="str">
        <f>IF(OR(BG$3="S",BG$3="STD",BG$3="",BG$3="A",BG$3="AES",BG$3="F",BG$3="Fiber")," ",IF(OR(BG$3="E",BG$3="EMB"),IF(MOD(BG4,9)=0,"—",16*BG4),IF(OR(BG$3="M",BG$3="MADI"),"—","Err")))</f>
        <v>—</v>
      </c>
      <c r="BI5" s="10">
        <f>IF(OR(BI$3="S",BI$3="STD",BI$3="",BI$3="A",BI$3="AES",BI$3="F",BI$3="Fiber")," ",IF(OR(BI$3="E",BI$3="EMB"),IF(MOD(BI4,9)=0,"—",16*BI4-15),IF(OR(BI$3="M",BI$3="MADI"),"—","Err")))</f>
        <v>289</v>
      </c>
      <c r="BJ5" s="7">
        <f>IF(OR(BI$3="S",BI$3="STD",BI$3="",BI$3="A",BI$3="AES",BI$3="F",BI$3="Fiber")," ",IF(OR(BI$3="E",BI$3="EMB"),IF(MOD(BI4,9)=0,"—",16*BI4),IF(OR(BI$3="M",BI$3="MADI"),"—","Err")))</f>
        <v>304</v>
      </c>
      <c r="BK5" s="10" t="str">
        <f>IF(OR(BK$3="S",BK$3="STD",BK$3="",BK$3="A",BK$3="AES",BK$3="F",BK$3="Fiber")," ",IF(OR(BK$3="E",BK$3="EMB"),IF(MOD(BK4,9)=0,"—",16*BK4-15),IF(OR(BK$3="M",BK$3="MADI"),"—","Err")))</f>
        <v>—</v>
      </c>
      <c r="BL5" s="7" t="str">
        <f>IF(OR(BK$3="S",BK$3="STD",BK$3="",BK$3="A",BK$3="AES",BK$3="F",BK$3="Fiber")," ",IF(OR(BK$3="E",BK$3="EMB"),IF(MOD(BK4,9)=0,"—",16*BK4),IF(OR(BK$3="M",BK$3="MADI"),"—","Err")))</f>
        <v>—</v>
      </c>
      <c r="BM5" s="17"/>
      <c r="BN5" s="14" t="s">
        <v>20</v>
      </c>
      <c r="BR5" s="13" t="s">
        <v>22</v>
      </c>
    </row>
    <row r="6" spans="1:70" s="1" customFormat="1" ht="15" customHeight="1" x14ac:dyDescent="0.25">
      <c r="A6" s="11">
        <f>(A$2)*18-16</f>
        <v>560</v>
      </c>
      <c r="B6" s="6"/>
      <c r="C6" s="11">
        <f>(C$2)*18-16</f>
        <v>542</v>
      </c>
      <c r="D6" s="6"/>
      <c r="E6" s="11">
        <f>(E$2)*18-16</f>
        <v>524</v>
      </c>
      <c r="F6" s="6"/>
      <c r="G6" s="11">
        <f>(G$2)*18-16</f>
        <v>506</v>
      </c>
      <c r="H6" s="6"/>
      <c r="I6" s="11">
        <f>(I$2)*18-16</f>
        <v>488</v>
      </c>
      <c r="J6" s="6"/>
      <c r="K6" s="11">
        <f>(K$2)*18-16</f>
        <v>470</v>
      </c>
      <c r="L6" s="6"/>
      <c r="M6" s="11">
        <f>(M$2)*18-16</f>
        <v>452</v>
      </c>
      <c r="N6" s="6"/>
      <c r="O6" s="11">
        <f>(O$2)*18-16</f>
        <v>434</v>
      </c>
      <c r="P6" s="6"/>
      <c r="Q6" s="11">
        <f>(Q$2)*18-16</f>
        <v>416</v>
      </c>
      <c r="R6" s="6"/>
      <c r="S6" s="11">
        <f>(S$2)*18-16</f>
        <v>398</v>
      </c>
      <c r="T6" s="6"/>
      <c r="U6" s="11">
        <f>(U$2)*18-16</f>
        <v>380</v>
      </c>
      <c r="V6" s="6"/>
      <c r="W6" s="11">
        <f>(W$2)*18-16</f>
        <v>362</v>
      </c>
      <c r="X6" s="6"/>
      <c r="Y6" s="11">
        <f>(Y$2)*18-16</f>
        <v>344</v>
      </c>
      <c r="Z6" s="6"/>
      <c r="AA6" s="11">
        <f>(AA$2)*18-16</f>
        <v>326</v>
      </c>
      <c r="AB6" s="6"/>
      <c r="AC6" s="11">
        <f>(AC$2)*18-16</f>
        <v>308</v>
      </c>
      <c r="AD6" s="6"/>
      <c r="AE6" s="11">
        <f>(AE$2)*18-16</f>
        <v>290</v>
      </c>
      <c r="AF6" s="6"/>
      <c r="AG6" s="11">
        <f>(AG$2)*18-16</f>
        <v>272</v>
      </c>
      <c r="AH6" s="6"/>
      <c r="AI6" s="11">
        <f>(AI$2)*18-16</f>
        <v>254</v>
      </c>
      <c r="AJ6" s="6"/>
      <c r="AK6" s="11">
        <f>(AK$2)*18-16</f>
        <v>236</v>
      </c>
      <c r="AL6" s="6"/>
      <c r="AM6" s="11">
        <f>(AM$2)*18-16</f>
        <v>218</v>
      </c>
      <c r="AN6" s="6"/>
      <c r="AO6" s="11">
        <f>(AO$2)*18-16</f>
        <v>200</v>
      </c>
      <c r="AP6" s="6"/>
      <c r="AQ6" s="11">
        <f>(AQ$2)*18-16</f>
        <v>182</v>
      </c>
      <c r="AR6" s="6"/>
      <c r="AS6" s="11">
        <f>(AS$2)*18-16</f>
        <v>164</v>
      </c>
      <c r="AT6" s="6"/>
      <c r="AU6" s="11">
        <f>(AU$2)*18-16</f>
        <v>146</v>
      </c>
      <c r="AV6" s="6"/>
      <c r="AW6" s="11">
        <f>(AW$2)*18-16</f>
        <v>128</v>
      </c>
      <c r="AX6" s="6"/>
      <c r="AY6" s="11">
        <f>(AY$2)*18-16</f>
        <v>110</v>
      </c>
      <c r="AZ6" s="6"/>
      <c r="BA6" s="11">
        <f>(BA$2)*18-16</f>
        <v>92</v>
      </c>
      <c r="BB6" s="6"/>
      <c r="BC6" s="11">
        <f>(BC$2)*18-16</f>
        <v>74</v>
      </c>
      <c r="BD6" s="6"/>
      <c r="BE6" s="11">
        <f>(BE$2)*18-16</f>
        <v>56</v>
      </c>
      <c r="BF6" s="6"/>
      <c r="BG6" s="11">
        <f>(BG$2)*18-16</f>
        <v>38</v>
      </c>
      <c r="BH6" s="6"/>
      <c r="BI6" s="11">
        <f>(BI$2)*18-16</f>
        <v>20</v>
      </c>
      <c r="BJ6" s="6"/>
      <c r="BK6" s="11">
        <f>(BK$2)*18-16</f>
        <v>2</v>
      </c>
      <c r="BL6" s="6"/>
      <c r="BM6" s="17"/>
      <c r="BN6" s="16" t="s">
        <v>15</v>
      </c>
      <c r="BR6" s="13" t="s">
        <v>12</v>
      </c>
    </row>
    <row r="7" spans="1:70" s="5" customFormat="1" ht="12.75" customHeight="1" x14ac:dyDescent="0.25">
      <c r="A7" s="10">
        <f>IF(OR(A$3="S",A$3="STD",A$3="",A$3="A",A$3="AES",A$3="F",A$3="Fiber")," ",IF(OR(A$3="E",A$3="EMB"),IF(MOD(A6,9)=0,"—",16*A6-15),IF(OR(A$3="M",A$3="MADI"),"—","Err")))</f>
        <v>8945</v>
      </c>
      <c r="B7" s="7">
        <f>IF(OR(A$3="S",A$3="STD",A$3="",A$3="A",A$3="AES",A$3="F",A$3="Fiber")," ",IF(OR(A$3="E",A$3="EMB"),IF(MOD(A6,9)=0,"—",16*A6),IF(OR(A$3="M",A$3="MADI"),"—","Err")))</f>
        <v>8960</v>
      </c>
      <c r="C7" s="10">
        <f>IF(OR(C$3="S",C$3="STD",C$3="",C$3="A",C$3="AES",C$3="F",C$3="Fiber")," ",IF(OR(C$3="E",C$3="EMB"),IF(MOD(C6,9)=0,"—",16*C6-15),IF(OR(C$3="M",C$3="MADI"),"—","Err")))</f>
        <v>8657</v>
      </c>
      <c r="D7" s="7">
        <f>IF(OR(C$3="S",C$3="STD",C$3="",C$3="A",C$3="AES",C$3="F",C$3="Fiber")," ",IF(OR(C$3="E",C$3="EMB"),IF(MOD(C6,9)=0,"—",16*C6),IF(OR(C$3="M",C$3="MADI"),"—","Err")))</f>
        <v>8672</v>
      </c>
      <c r="E7" s="10">
        <f>IF(OR(E$3="S",E$3="STD",E$3="",E$3="A",E$3="AES",E$3="F",E$3="Fiber")," ",IF(OR(E$3="E",E$3="EMB"),IF(MOD(E6,9)=0,"—",16*E6-15),IF(OR(E$3="M",E$3="MADI"),"—","Err")))</f>
        <v>8369</v>
      </c>
      <c r="F7" s="7">
        <f>IF(OR(E$3="S",E$3="STD",E$3="",E$3="A",E$3="AES",E$3="F",E$3="Fiber")," ",IF(OR(E$3="E",E$3="EMB"),IF(MOD(E6,9)=0,"—",16*E6),IF(OR(E$3="M",E$3="MADI"),"—","Err")))</f>
        <v>8384</v>
      </c>
      <c r="G7" s="10">
        <f>IF(OR(G$3="S",G$3="STD",G$3="",G$3="A",G$3="AES",G$3="F",G$3="Fiber")," ",IF(OR(G$3="E",G$3="EMB"),IF(MOD(G6,9)=0,"—",16*G6-15),IF(OR(G$3="M",G$3="MADI"),"—","Err")))</f>
        <v>8081</v>
      </c>
      <c r="H7" s="7">
        <f>IF(OR(G$3="S",G$3="STD",G$3="",G$3="A",G$3="AES",G$3="F",G$3="Fiber")," ",IF(OR(G$3="E",G$3="EMB"),IF(MOD(G6,9)=0,"—",16*G6),IF(OR(G$3="M",G$3="MADI"),"—","Err")))</f>
        <v>8096</v>
      </c>
      <c r="I7" s="10">
        <f>IF(OR(I$3="S",I$3="STD",I$3="",I$3="A",I$3="AES",I$3="F",I$3="Fiber")," ",IF(OR(I$3="E",I$3="EMB"),IF(MOD(I6,9)=0,"—",16*I6-15),IF(OR(I$3="M",I$3="MADI"),"—","Err")))</f>
        <v>7793</v>
      </c>
      <c r="J7" s="7">
        <f>IF(OR(I$3="S",I$3="STD",I$3="",I$3="A",I$3="AES",I$3="F",I$3="Fiber")," ",IF(OR(I$3="E",I$3="EMB"),IF(MOD(I6,9)=0,"—",16*I6),IF(OR(I$3="M",I$3="MADI"),"—","Err")))</f>
        <v>7808</v>
      </c>
      <c r="K7" s="10">
        <f>IF(OR(K$3="S",K$3="STD",K$3="",K$3="A",K$3="AES",K$3="F",K$3="Fiber")," ",IF(OR(K$3="E",K$3="EMB"),IF(MOD(K6,9)=0,"—",16*K6-15),IF(OR(K$3="M",K$3="MADI"),"—","Err")))</f>
        <v>7505</v>
      </c>
      <c r="L7" s="7">
        <f>IF(OR(K$3="S",K$3="STD",K$3="",K$3="A",K$3="AES",K$3="F",K$3="Fiber")," ",IF(OR(K$3="E",K$3="EMB"),IF(MOD(K6,9)=0,"—",16*K6),IF(OR(K$3="M",K$3="MADI"),"—","Err")))</f>
        <v>7520</v>
      </c>
      <c r="M7" s="10">
        <f>IF(OR(M$3="S",M$3="STD",M$3="",M$3="A",M$3="AES",M$3="F",M$3="Fiber")," ",IF(OR(M$3="E",M$3="EMB"),IF(MOD(M6,9)=0,"—",16*M6-15),IF(OR(M$3="M",M$3="MADI"),"—","Err")))</f>
        <v>7217</v>
      </c>
      <c r="N7" s="7">
        <f>IF(OR(M$3="S",M$3="STD",M$3="",M$3="A",M$3="AES",M$3="F",M$3="Fiber")," ",IF(OR(M$3="E",M$3="EMB"),IF(MOD(M6,9)=0,"—",16*M6),IF(OR(M$3="M",M$3="MADI"),"—","Err")))</f>
        <v>7232</v>
      </c>
      <c r="O7" s="10">
        <f>IF(OR(O$3="S",O$3="STD",O$3="",O$3="A",O$3="AES",O$3="F",O$3="Fiber")," ",IF(OR(O$3="E",O$3="EMB"),IF(MOD(O6,9)=0,"—",16*O6-15),IF(OR(O$3="M",O$3="MADI"),"—","Err")))</f>
        <v>6929</v>
      </c>
      <c r="P7" s="7">
        <f>IF(OR(O$3="S",O$3="STD",O$3="",O$3="A",O$3="AES",O$3="F",O$3="Fiber")," ",IF(OR(O$3="E",O$3="EMB"),IF(MOD(O6,9)=0,"—",16*O6),IF(OR(O$3="M",O$3="MADI"),"—","Err")))</f>
        <v>6944</v>
      </c>
      <c r="Q7" s="10">
        <f>IF(OR(Q$3="S",Q$3="STD",Q$3="",Q$3="A",Q$3="AES",Q$3="F",Q$3="Fiber")," ",IF(OR(Q$3="E",Q$3="EMB"),IF(MOD(Q6,9)=0,"—",16*Q6-15),IF(OR(Q$3="M",Q$3="MADI"),"—","Err")))</f>
        <v>6641</v>
      </c>
      <c r="R7" s="7">
        <f>IF(OR(Q$3="S",Q$3="STD",Q$3="",Q$3="A",Q$3="AES",Q$3="F",Q$3="Fiber")," ",IF(OR(Q$3="E",Q$3="EMB"),IF(MOD(Q6,9)=0,"—",16*Q6),IF(OR(Q$3="M",Q$3="MADI"),"—","Err")))</f>
        <v>6656</v>
      </c>
      <c r="S7" s="10" t="str">
        <f>IF(OR(S$3="S",S$3="STD",S$3="",S$3="A",S$3="AES",S$3="F",S$3="Fiber")," ",IF(OR(S$3="E",S$3="EMB"),IF(MOD(S6,9)=0,"—",16*S6-15),IF(OR(S$3="M",S$3="MADI"),"—","Err")))</f>
        <v xml:space="preserve"> </v>
      </c>
      <c r="T7" s="7" t="str">
        <f>IF(OR(S$3="S",S$3="STD",S$3="",S$3="A",S$3="AES",S$3="F",S$3="Fiber")," ",IF(OR(S$3="E",S$3="EMB"),IF(MOD(S6,9)=0,"—",16*S6),IF(OR(S$3="M",S$3="MADI"),"—","Err")))</f>
        <v xml:space="preserve"> </v>
      </c>
      <c r="U7" s="10" t="str">
        <f>IF(OR(U$3="S",U$3="STD",U$3="",U$3="A",U$3="AES",U$3="F",U$3="Fiber")," ",IF(OR(U$3="E",U$3="EMB"),IF(MOD(U6,9)=0,"—",16*U6-15),IF(OR(U$3="M",U$3="MADI"),"—","Err")))</f>
        <v xml:space="preserve"> </v>
      </c>
      <c r="V7" s="7" t="str">
        <f>IF(OR(U$3="S",U$3="STD",U$3="",U$3="A",U$3="AES",U$3="F",U$3="Fiber")," ",IF(OR(U$3="E",U$3="EMB"),IF(MOD(U6,9)=0,"—",16*U6),IF(OR(U$3="M",U$3="MADI"),"—","Err")))</f>
        <v xml:space="preserve"> </v>
      </c>
      <c r="W7" s="10" t="str">
        <f>IF(OR(W$3="S",W$3="STD",W$3="",W$3="A",W$3="AES",W$3="F",W$3="Fiber")," ",IF(OR(W$3="E",W$3="EMB"),IF(MOD(W6,9)=0,"—",16*W6-15),IF(OR(W$3="M",W$3="MADI"),"—","Err")))</f>
        <v>Err</v>
      </c>
      <c r="X7" s="7" t="str">
        <f>IF(OR(W$3="S",W$3="STD",W$3="",W$3="A",W$3="AES",W$3="F",W$3="Fiber")," ",IF(OR(W$3="E",W$3="EMB"),IF(MOD(W6,9)=0,"—",16*W6),IF(OR(W$3="M",W$3="MADI"),"—","Err")))</f>
        <v>Err</v>
      </c>
      <c r="Y7" s="10">
        <f>IF(OR(Y$3="S",Y$3="STD",Y$3="",Y$3="A",Y$3="AES",Y$3="F",Y$3="Fiber")," ",IF(OR(Y$3="E",Y$3="EMB"),IF(MOD(Y6,9)=0,"—",16*Y6-15),IF(OR(Y$3="M",Y$3="MADI"),"—","Err")))</f>
        <v>5489</v>
      </c>
      <c r="Z7" s="7">
        <f>IF(OR(Y$3="S",Y$3="STD",Y$3="",Y$3="A",Y$3="AES",Y$3="F",Y$3="Fiber")," ",IF(OR(Y$3="E",Y$3="EMB"),IF(MOD(Y6,9)=0,"—",16*Y6),IF(OR(Y$3="M",Y$3="MADI"),"—","Err")))</f>
        <v>5504</v>
      </c>
      <c r="AA7" s="10">
        <f>IF(OR(AA$3="S",AA$3="STD",AA$3="",AA$3="A",AA$3="AES",AA$3="F",AA$3="Fiber")," ",IF(OR(AA$3="E",AA$3="EMB"),IF(MOD(AA6,9)=0,"—",16*AA6-15),IF(OR(AA$3="M",AA$3="MADI"),"—","Err")))</f>
        <v>5201</v>
      </c>
      <c r="AB7" s="7">
        <f>IF(OR(AA$3="S",AA$3="STD",AA$3="",AA$3="A",AA$3="AES",AA$3="F",AA$3="Fiber")," ",IF(OR(AA$3="E",AA$3="EMB"),IF(MOD(AA6,9)=0,"—",16*AA6),IF(OR(AA$3="M",AA$3="MADI"),"—","Err")))</f>
        <v>5216</v>
      </c>
      <c r="AC7" s="10">
        <f>IF(OR(AC$3="S",AC$3="STD",AC$3="",AC$3="A",AC$3="AES",AC$3="F",AC$3="Fiber")," ",IF(OR(AC$3="E",AC$3="EMB"),IF(MOD(AC6,9)=0,"—",16*AC6-15),IF(OR(AC$3="M",AC$3="MADI"),"—","Err")))</f>
        <v>4913</v>
      </c>
      <c r="AD7" s="7">
        <f>IF(OR(AC$3="S",AC$3="STD",AC$3="",AC$3="A",AC$3="AES",AC$3="F",AC$3="Fiber")," ",IF(OR(AC$3="E",AC$3="EMB"),IF(MOD(AC6,9)=0,"—",16*AC6),IF(OR(AC$3="M",AC$3="MADI"),"—","Err")))</f>
        <v>4928</v>
      </c>
      <c r="AE7" s="10">
        <f>IF(OR(AE$3="S",AE$3="STD",AE$3="",AE$3="A",AE$3="AES",AE$3="F",AE$3="Fiber")," ",IF(OR(AE$3="E",AE$3="EMB"),IF(MOD(AE6,9)=0,"—",16*AE6-15),IF(OR(AE$3="M",AE$3="MADI"),"—","Err")))</f>
        <v>4625</v>
      </c>
      <c r="AF7" s="7">
        <f>IF(OR(AE$3="S",AE$3="STD",AE$3="",AE$3="A",AE$3="AES",AE$3="F",AE$3="Fiber")," ",IF(OR(AE$3="E",AE$3="EMB"),IF(MOD(AE6,9)=0,"—",16*AE6),IF(OR(AE$3="M",AE$3="MADI"),"—","Err")))</f>
        <v>4640</v>
      </c>
      <c r="AG7" s="10">
        <f>IF(OR(AG$3="S",AG$3="STD",AG$3="",AG$3="A",AG$3="AES",AG$3="F",AG$3="Fiber")," ",IF(OR(AG$3="E",AG$3="EMB"),IF(MOD(AG6,9)=0,"—",16*AG6-15),IF(OR(AG$3="M",AG$3="MADI"),"—","Err")))</f>
        <v>4337</v>
      </c>
      <c r="AH7" s="7">
        <f>IF(OR(AG$3="S",AG$3="STD",AG$3="",AG$3="A",AG$3="AES",AG$3="F",AG$3="Fiber")," ",IF(OR(AG$3="E",AG$3="EMB"),IF(MOD(AG6,9)=0,"—",16*AG6),IF(OR(AG$3="M",AG$3="MADI"),"—","Err")))</f>
        <v>4352</v>
      </c>
      <c r="AI7" s="10">
        <f>IF(OR(AI$3="S",AI$3="STD",AI$3="",AI$3="A",AI$3="AES",AI$3="F",AI$3="Fiber")," ",IF(OR(AI$3="E",AI$3="EMB"),IF(MOD(AI6,9)=0,"—",16*AI6-15),IF(OR(AI$3="M",AI$3="MADI"),"—","Err")))</f>
        <v>4049</v>
      </c>
      <c r="AJ7" s="7">
        <f>IF(OR(AI$3="S",AI$3="STD",AI$3="",AI$3="A",AI$3="AES",AI$3="F",AI$3="Fiber")," ",IF(OR(AI$3="E",AI$3="EMB"),IF(MOD(AI6,9)=0,"—",16*AI6),IF(OR(AI$3="M",AI$3="MADI"),"—","Err")))</f>
        <v>4064</v>
      </c>
      <c r="AK7" s="10">
        <f>IF(OR(AK$3="S",AK$3="STD",AK$3="",AK$3="A",AK$3="AES",AK$3="F",AK$3="Fiber")," ",IF(OR(AK$3="E",AK$3="EMB"),IF(MOD(AK6,9)=0,"—",16*AK6-15),IF(OR(AK$3="M",AK$3="MADI"),"—","Err")))</f>
        <v>3761</v>
      </c>
      <c r="AL7" s="7">
        <f>IF(OR(AK$3="S",AK$3="STD",AK$3="",AK$3="A",AK$3="AES",AK$3="F",AK$3="Fiber")," ",IF(OR(AK$3="E",AK$3="EMB"),IF(MOD(AK6,9)=0,"—",16*AK6),IF(OR(AK$3="M",AK$3="MADI"),"—","Err")))</f>
        <v>3776</v>
      </c>
      <c r="AM7" s="10">
        <f>IF(OR(AM$3="S",AM$3="STD",AM$3="",AM$3="A",AM$3="AES",AM$3="F",AM$3="Fiber")," ",IF(OR(AM$3="E",AM$3="EMB"),IF(MOD(AM6,9)=0,"—",16*AM6-15),IF(OR(AM$3="M",AM$3="MADI"),"—","Err")))</f>
        <v>3473</v>
      </c>
      <c r="AN7" s="7">
        <f>IF(OR(AM$3="S",AM$3="STD",AM$3="",AM$3="A",AM$3="AES",AM$3="F",AM$3="Fiber")," ",IF(OR(AM$3="E",AM$3="EMB"),IF(MOD(AM6,9)=0,"—",16*AM6),IF(OR(AM$3="M",AM$3="MADI"),"—","Err")))</f>
        <v>3488</v>
      </c>
      <c r="AO7" s="10" t="str">
        <f>IF(OR(AO$3="S",AO$3="STD",AO$3="",AO$3="A",AO$3="AES",AO$3="F",AO$3="Fiber")," ",IF(OR(AO$3="E",AO$3="EMB"),IF(MOD(AO6,9)=0,"—",16*AO6-15),IF(OR(AO$3="M",AO$3="MADI"),"—","Err")))</f>
        <v xml:space="preserve"> </v>
      </c>
      <c r="AP7" s="7" t="str">
        <f>IF(OR(AO$3="S",AO$3="STD",AO$3="",AO$3="A",AO$3="AES",AO$3="F",AO$3="Fiber")," ",IF(OR(AO$3="E",AO$3="EMB"),IF(MOD(AO6,9)=0,"—",16*AO6),IF(OR(AO$3="M",AO$3="MADI"),"—","Err")))</f>
        <v xml:space="preserve"> </v>
      </c>
      <c r="AQ7" s="10">
        <f>IF(OR(AQ$3="S",AQ$3="STD",AQ$3="",AQ$3="A",AQ$3="AES",AQ$3="F",AQ$3="Fiber")," ",IF(OR(AQ$3="E",AQ$3="EMB"),IF(MOD(AQ6,9)=0,"—",16*AQ6-15),IF(OR(AQ$3="M",AQ$3="MADI"),"—","Err")))</f>
        <v>2897</v>
      </c>
      <c r="AR7" s="7">
        <f>IF(OR(AQ$3="S",AQ$3="STD",AQ$3="",AQ$3="A",AQ$3="AES",AQ$3="F",AQ$3="Fiber")," ",IF(OR(AQ$3="E",AQ$3="EMB"),IF(MOD(AQ6,9)=0,"—",16*AQ6),IF(OR(AQ$3="M",AQ$3="MADI"),"—","Err")))</f>
        <v>2912</v>
      </c>
      <c r="AS7" s="10">
        <f>IF(OR(AS$3="S",AS$3="STD",AS$3="",AS$3="A",AS$3="AES",AS$3="F",AS$3="Fiber")," ",IF(OR(AS$3="E",AS$3="EMB"),IF(MOD(AS6,9)=0,"—",16*AS6-15),IF(OR(AS$3="M",AS$3="MADI"),"—","Err")))</f>
        <v>2609</v>
      </c>
      <c r="AT7" s="7">
        <f>IF(OR(AS$3="S",AS$3="STD",AS$3="",AS$3="A",AS$3="AES",AS$3="F",AS$3="Fiber")," ",IF(OR(AS$3="E",AS$3="EMB"),IF(MOD(AS6,9)=0,"—",16*AS6),IF(OR(AS$3="M",AS$3="MADI"),"—","Err")))</f>
        <v>2624</v>
      </c>
      <c r="AU7" s="10">
        <f>IF(OR(AU$3="S",AU$3="STD",AU$3="",AU$3="A",AU$3="AES",AU$3="F",AU$3="Fiber")," ",IF(OR(AU$3="E",AU$3="EMB"),IF(MOD(AU6,9)=0,"—",16*AU6-15),IF(OR(AU$3="M",AU$3="MADI"),"—","Err")))</f>
        <v>2321</v>
      </c>
      <c r="AV7" s="7">
        <f>IF(OR(AU$3="S",AU$3="STD",AU$3="",AU$3="A",AU$3="AES",AU$3="F",AU$3="Fiber")," ",IF(OR(AU$3="E",AU$3="EMB"),IF(MOD(AU6,9)=0,"—",16*AU6),IF(OR(AU$3="M",AU$3="MADI"),"—","Err")))</f>
        <v>2336</v>
      </c>
      <c r="AW7" s="10">
        <f>IF(OR(AW$3="S",AW$3="STD",AW$3="",AW$3="A",AW$3="AES",AW$3="F",AW$3="Fiber")," ",IF(OR(AW$3="E",AW$3="EMB"),IF(MOD(AW6,9)=0,"—",16*AW6-15),IF(OR(AW$3="M",AW$3="MADI"),"—","Err")))</f>
        <v>2033</v>
      </c>
      <c r="AX7" s="7">
        <f>IF(OR(AW$3="S",AW$3="STD",AW$3="",AW$3="A",AW$3="AES",AW$3="F",AW$3="Fiber")," ",IF(OR(AW$3="E",AW$3="EMB"),IF(MOD(AW6,9)=0,"—",16*AW6),IF(OR(AW$3="M",AW$3="MADI"),"—","Err")))</f>
        <v>2048</v>
      </c>
      <c r="AY7" s="10" t="str">
        <f>IF(OR(AY$3="S",AY$3="STD",AY$3="",AY$3="A",AY$3="AES",AY$3="F",AY$3="Fiber")," ",IF(OR(AY$3="E",AY$3="EMB"),IF(MOD(AY6,9)=0,"—",16*AY6-15),IF(OR(AY$3="M",AY$3="MADI"),"—","Err")))</f>
        <v xml:space="preserve"> </v>
      </c>
      <c r="AZ7" s="7" t="str">
        <f>IF(OR(AY$3="S",AY$3="STD",AY$3="",AY$3="A",AY$3="AES",AY$3="F",AY$3="Fiber")," ",IF(OR(AY$3="E",AY$3="EMB"),IF(MOD(AY6,9)=0,"—",16*AY6),IF(OR(AY$3="M",AY$3="MADI"),"—","Err")))</f>
        <v xml:space="preserve"> </v>
      </c>
      <c r="BA7" s="10">
        <f>IF(OR(BA$3="S",BA$3="STD",BA$3="",BA$3="A",BA$3="AES",BA$3="F",BA$3="Fiber")," ",IF(OR(BA$3="E",BA$3="EMB"),IF(MOD(BA6,9)=0,"—",16*BA6-15),IF(OR(BA$3="M",BA$3="MADI"),"—","Err")))</f>
        <v>1457</v>
      </c>
      <c r="BB7" s="7">
        <f>IF(OR(BA$3="S",BA$3="STD",BA$3="",BA$3="A",BA$3="AES",BA$3="F",BA$3="Fiber")," ",IF(OR(BA$3="E",BA$3="EMB"),IF(MOD(BA6,9)=0,"—",16*BA6),IF(OR(BA$3="M",BA$3="MADI"),"—","Err")))</f>
        <v>1472</v>
      </c>
      <c r="BC7" s="10" t="str">
        <f>IF(OR(BC$3="S",BC$3="STD",BC$3="",BC$3="A",BC$3="AES",BC$3="F",BC$3="Fiber")," ",IF(OR(BC$3="E",BC$3="EMB"),IF(MOD(BC6,9)=0,"—",16*BC6-15),IF(OR(BC$3="M",BC$3="MADI"),"—","Err")))</f>
        <v xml:space="preserve"> </v>
      </c>
      <c r="BD7" s="7" t="str">
        <f>IF(OR(BC$3="S",BC$3="STD",BC$3="",BC$3="A",BC$3="AES",BC$3="F",BC$3="Fiber")," ",IF(OR(BC$3="E",BC$3="EMB"),IF(MOD(BC6,9)=0,"—",16*BC6),IF(OR(BC$3="M",BC$3="MADI"),"—","Err")))</f>
        <v xml:space="preserve"> </v>
      </c>
      <c r="BE7" s="10">
        <f>IF(OR(BE$3="S",BE$3="STD",BE$3="",BE$3="A",BE$3="AES",BE$3="F",BE$3="Fiber")," ",IF(OR(BE$3="E",BE$3="EMB"),IF(MOD(BE6,9)=0,"—",16*BE6-15),IF(OR(BE$3="M",BE$3="MADI"),"—","Err")))</f>
        <v>881</v>
      </c>
      <c r="BF7" s="7">
        <f>IF(OR(BE$3="S",BE$3="STD",BE$3="",BE$3="A",BE$3="AES",BE$3="F",BE$3="Fiber")," ",IF(OR(BE$3="E",BE$3="EMB"),IF(MOD(BE6,9)=0,"—",16*BE6),IF(OR(BE$3="M",BE$3="MADI"),"—","Err")))</f>
        <v>896</v>
      </c>
      <c r="BG7" s="10" t="str">
        <f>IF(OR(BG$3="S",BG$3="STD",BG$3="",BG$3="A",BG$3="AES",BG$3="F",BG$3="Fiber")," ",IF(OR(BG$3="E",BG$3="EMB"),IF(MOD(BG6,9)=0,"—",16*BG6-15),IF(OR(BG$3="M",BG$3="MADI"),"—","Err")))</f>
        <v>—</v>
      </c>
      <c r="BH7" s="7" t="str">
        <f>IF(OR(BG$3="S",BG$3="STD",BG$3="",BG$3="A",BG$3="AES",BG$3="F",BG$3="Fiber")," ",IF(OR(BG$3="E",BG$3="EMB"),IF(MOD(BG6,9)=0,"—",16*BG6),IF(OR(BG$3="M",BG$3="MADI"),"—","Err")))</f>
        <v>—</v>
      </c>
      <c r="BI7" s="10">
        <f>IF(OR(BI$3="S",BI$3="STD",BI$3="",BI$3="A",BI$3="AES",BI$3="F",BI$3="Fiber")," ",IF(OR(BI$3="E",BI$3="EMB"),IF(MOD(BI6,9)=0,"—",16*BI6-15),IF(OR(BI$3="M",BI$3="MADI"),"—","Err")))</f>
        <v>305</v>
      </c>
      <c r="BJ7" s="7">
        <f>IF(OR(BI$3="S",BI$3="STD",BI$3="",BI$3="A",BI$3="AES",BI$3="F",BI$3="Fiber")," ",IF(OR(BI$3="E",BI$3="EMB"),IF(MOD(BI6,9)=0,"—",16*BI6),IF(OR(BI$3="M",BI$3="MADI"),"—","Err")))</f>
        <v>320</v>
      </c>
      <c r="BK7" s="10" t="str">
        <f>IF(OR(BK$3="S",BK$3="STD",BK$3="",BK$3="A",BK$3="AES",BK$3="F",BK$3="Fiber")," ",IF(OR(BK$3="E",BK$3="EMB"),IF(MOD(BK6,9)=0,"—",16*BK6-15),IF(OR(BK$3="M",BK$3="MADI"),"—","Err")))</f>
        <v>—</v>
      </c>
      <c r="BL7" s="7" t="str">
        <f>IF(OR(BK$3="S",BK$3="STD",BK$3="",BK$3="A",BK$3="AES",BK$3="F",BK$3="Fiber")," ",IF(OR(BK$3="E",BK$3="EMB"),IF(MOD(BK6,9)=0,"—",16*BK6),IF(OR(BK$3="M",BK$3="MADI"),"—","Err")))</f>
        <v>—</v>
      </c>
      <c r="BM7" s="12"/>
      <c r="BN7" s="14" t="s">
        <v>16</v>
      </c>
      <c r="BR7" s="13" t="s">
        <v>17</v>
      </c>
    </row>
    <row r="8" spans="1:70" s="1" customFormat="1" ht="15" customHeight="1" x14ac:dyDescent="0.25">
      <c r="A8" s="11">
        <f>(A$2)*18-15</f>
        <v>561</v>
      </c>
      <c r="B8" s="6"/>
      <c r="C8" s="11">
        <f>(C$2)*18-15</f>
        <v>543</v>
      </c>
      <c r="D8" s="6"/>
      <c r="E8" s="11">
        <f>(E$2)*18-15</f>
        <v>525</v>
      </c>
      <c r="F8" s="6"/>
      <c r="G8" s="11">
        <f>(G$2)*18-15</f>
        <v>507</v>
      </c>
      <c r="H8" s="6"/>
      <c r="I8" s="11">
        <f>(I$2)*18-15</f>
        <v>489</v>
      </c>
      <c r="J8" s="6"/>
      <c r="K8" s="11">
        <f>(K$2)*18-15</f>
        <v>471</v>
      </c>
      <c r="L8" s="6"/>
      <c r="M8" s="11">
        <f>(M$2)*18-15</f>
        <v>453</v>
      </c>
      <c r="N8" s="6"/>
      <c r="O8" s="11">
        <f>(O$2)*18-15</f>
        <v>435</v>
      </c>
      <c r="P8" s="6"/>
      <c r="Q8" s="11">
        <f>(Q$2)*18-15</f>
        <v>417</v>
      </c>
      <c r="R8" s="6"/>
      <c r="S8" s="11">
        <f>(S$2)*18-15</f>
        <v>399</v>
      </c>
      <c r="T8" s="6"/>
      <c r="U8" s="11">
        <f>(U$2)*18-15</f>
        <v>381</v>
      </c>
      <c r="V8" s="6"/>
      <c r="W8" s="11">
        <f>(W$2)*18-15</f>
        <v>363</v>
      </c>
      <c r="X8" s="6"/>
      <c r="Y8" s="11">
        <f>(Y$2)*18-15</f>
        <v>345</v>
      </c>
      <c r="Z8" s="6"/>
      <c r="AA8" s="11">
        <f>(AA$2)*18-15</f>
        <v>327</v>
      </c>
      <c r="AB8" s="6"/>
      <c r="AC8" s="11">
        <f>(AC$2)*18-15</f>
        <v>309</v>
      </c>
      <c r="AD8" s="6"/>
      <c r="AE8" s="11">
        <f>(AE$2)*18-15</f>
        <v>291</v>
      </c>
      <c r="AF8" s="6"/>
      <c r="AG8" s="11">
        <f>(AG$2)*18-15</f>
        <v>273</v>
      </c>
      <c r="AH8" s="6"/>
      <c r="AI8" s="11">
        <f>(AI$2)*18-15</f>
        <v>255</v>
      </c>
      <c r="AJ8" s="6"/>
      <c r="AK8" s="11">
        <f>(AK$2)*18-15</f>
        <v>237</v>
      </c>
      <c r="AL8" s="6"/>
      <c r="AM8" s="11">
        <f>(AM$2)*18-15</f>
        <v>219</v>
      </c>
      <c r="AN8" s="6"/>
      <c r="AO8" s="11">
        <f>(AO$2)*18-15</f>
        <v>201</v>
      </c>
      <c r="AP8" s="6"/>
      <c r="AQ8" s="11">
        <f>(AQ$2)*18-15</f>
        <v>183</v>
      </c>
      <c r="AR8" s="6"/>
      <c r="AS8" s="11">
        <f>(AS$2)*18-15</f>
        <v>165</v>
      </c>
      <c r="AT8" s="6"/>
      <c r="AU8" s="11">
        <f>(AU$2)*18-15</f>
        <v>147</v>
      </c>
      <c r="AV8" s="6"/>
      <c r="AW8" s="11">
        <f>(AW$2)*18-15</f>
        <v>129</v>
      </c>
      <c r="AX8" s="6"/>
      <c r="AY8" s="11">
        <f>(AY$2)*18-15</f>
        <v>111</v>
      </c>
      <c r="AZ8" s="6"/>
      <c r="BA8" s="11">
        <f>(BA$2)*18-15</f>
        <v>93</v>
      </c>
      <c r="BB8" s="6"/>
      <c r="BC8" s="11">
        <f>(BC$2)*18-15</f>
        <v>75</v>
      </c>
      <c r="BD8" s="6"/>
      <c r="BE8" s="11">
        <f>(BE$2)*18-15</f>
        <v>57</v>
      </c>
      <c r="BF8" s="6"/>
      <c r="BG8" s="11">
        <f>(BG$2)*18-15</f>
        <v>39</v>
      </c>
      <c r="BH8" s="6"/>
      <c r="BI8" s="11">
        <f>(BI$2)*18-15</f>
        <v>21</v>
      </c>
      <c r="BJ8" s="6"/>
      <c r="BK8" s="11">
        <f>(BK$2)*18-15</f>
        <v>3</v>
      </c>
      <c r="BL8" s="6"/>
      <c r="BM8" s="3"/>
      <c r="BN8" s="14"/>
    </row>
    <row r="9" spans="1:70" s="5" customFormat="1" ht="12.75" customHeight="1" x14ac:dyDescent="0.25">
      <c r="A9" s="10">
        <f>IF(OR(A$3="S",A$3="STD",A$3="",A$3="A",A$3="AES",A$3="F",A$3="Fiber")," ",IF(OR(A$3="E",A$3="EMB"),IF(MOD(A8,9)=0,"—",16*A8-15),IF(OR(A$3="M",A$3="MADI"),"—","Err")))</f>
        <v>8961</v>
      </c>
      <c r="B9" s="7">
        <f>IF(OR(A$3="S",A$3="STD",A$3="",A$3="A",A$3="AES",A$3="F",A$3="Fiber")," ",IF(OR(A$3="E",A$3="EMB"),IF(MOD(A8,9)=0,"—",16*A8),IF(OR(A$3="M",A$3="MADI"),"—","Err")))</f>
        <v>8976</v>
      </c>
      <c r="C9" s="10">
        <f>IF(OR(C$3="S",C$3="STD",C$3="",C$3="A",C$3="AES",C$3="F",C$3="Fiber")," ",IF(OR(C$3="E",C$3="EMB"),IF(MOD(C8,9)=0,"—",16*C8-15),IF(OR(C$3="M",C$3="MADI"),"—","Err")))</f>
        <v>8673</v>
      </c>
      <c r="D9" s="7">
        <f>IF(OR(C$3="S",C$3="STD",C$3="",C$3="A",C$3="AES",C$3="F",C$3="Fiber")," ",IF(OR(C$3="E",C$3="EMB"),IF(MOD(C8,9)=0,"—",16*C8),IF(OR(C$3="M",C$3="MADI"),"—","Err")))</f>
        <v>8688</v>
      </c>
      <c r="E9" s="10">
        <f>IF(OR(E$3="S",E$3="STD",E$3="",E$3="A",E$3="AES",E$3="F",E$3="Fiber")," ",IF(OR(E$3="E",E$3="EMB"),IF(MOD(E8,9)=0,"—",16*E8-15),IF(OR(E$3="M",E$3="MADI"),"—","Err")))</f>
        <v>8385</v>
      </c>
      <c r="F9" s="7">
        <f>IF(OR(E$3="S",E$3="STD",E$3="",E$3="A",E$3="AES",E$3="F",E$3="Fiber")," ",IF(OR(E$3="E",E$3="EMB"),IF(MOD(E8,9)=0,"—",16*E8),IF(OR(E$3="M",E$3="MADI"),"—","Err")))</f>
        <v>8400</v>
      </c>
      <c r="G9" s="10">
        <f>IF(OR(G$3="S",G$3="STD",G$3="",G$3="A",G$3="AES",G$3="F",G$3="Fiber")," ",IF(OR(G$3="E",G$3="EMB"),IF(MOD(G8,9)=0,"—",16*G8-15),IF(OR(G$3="M",G$3="MADI"),"—","Err")))</f>
        <v>8097</v>
      </c>
      <c r="H9" s="7">
        <f>IF(OR(G$3="S",G$3="STD",G$3="",G$3="A",G$3="AES",G$3="F",G$3="Fiber")," ",IF(OR(G$3="E",G$3="EMB"),IF(MOD(G8,9)=0,"—",16*G8),IF(OR(G$3="M",G$3="MADI"),"—","Err")))</f>
        <v>8112</v>
      </c>
      <c r="I9" s="10">
        <f>IF(OR(I$3="S",I$3="STD",I$3="",I$3="A",I$3="AES",I$3="F",I$3="Fiber")," ",IF(OR(I$3="E",I$3="EMB"),IF(MOD(I8,9)=0,"—",16*I8-15),IF(OR(I$3="M",I$3="MADI"),"—","Err")))</f>
        <v>7809</v>
      </c>
      <c r="J9" s="7">
        <f>IF(OR(I$3="S",I$3="STD",I$3="",I$3="A",I$3="AES",I$3="F",I$3="Fiber")," ",IF(OR(I$3="E",I$3="EMB"),IF(MOD(I8,9)=0,"—",16*I8),IF(OR(I$3="M",I$3="MADI"),"—","Err")))</f>
        <v>7824</v>
      </c>
      <c r="K9" s="10">
        <f>IF(OR(K$3="S",K$3="STD",K$3="",K$3="A",K$3="AES",K$3="F",K$3="Fiber")," ",IF(OR(K$3="E",K$3="EMB"),IF(MOD(K8,9)=0,"—",16*K8-15),IF(OR(K$3="M",K$3="MADI"),"—","Err")))</f>
        <v>7521</v>
      </c>
      <c r="L9" s="7">
        <f>IF(OR(K$3="S",K$3="STD",K$3="",K$3="A",K$3="AES",K$3="F",K$3="Fiber")," ",IF(OR(K$3="E",K$3="EMB"),IF(MOD(K8,9)=0,"—",16*K8),IF(OR(K$3="M",K$3="MADI"),"—","Err")))</f>
        <v>7536</v>
      </c>
      <c r="M9" s="10">
        <f>IF(OR(M$3="S",M$3="STD",M$3="",M$3="A",M$3="AES",M$3="F",M$3="Fiber")," ",IF(OR(M$3="E",M$3="EMB"),IF(MOD(M8,9)=0,"—",16*M8-15),IF(OR(M$3="M",M$3="MADI"),"—","Err")))</f>
        <v>7233</v>
      </c>
      <c r="N9" s="7">
        <f>IF(OR(M$3="S",M$3="STD",M$3="",M$3="A",M$3="AES",M$3="F",M$3="Fiber")," ",IF(OR(M$3="E",M$3="EMB"),IF(MOD(M8,9)=0,"—",16*M8),IF(OR(M$3="M",M$3="MADI"),"—","Err")))</f>
        <v>7248</v>
      </c>
      <c r="O9" s="10">
        <f>IF(OR(O$3="S",O$3="STD",O$3="",O$3="A",O$3="AES",O$3="F",O$3="Fiber")," ",IF(OR(O$3="E",O$3="EMB"),IF(MOD(O8,9)=0,"—",16*O8-15),IF(OR(O$3="M",O$3="MADI"),"—","Err")))</f>
        <v>6945</v>
      </c>
      <c r="P9" s="7">
        <f>IF(OR(O$3="S",O$3="STD",O$3="",O$3="A",O$3="AES",O$3="F",O$3="Fiber")," ",IF(OR(O$3="E",O$3="EMB"),IF(MOD(O8,9)=0,"—",16*O8),IF(OR(O$3="M",O$3="MADI"),"—","Err")))</f>
        <v>6960</v>
      </c>
      <c r="Q9" s="10">
        <f>IF(OR(Q$3="S",Q$3="STD",Q$3="",Q$3="A",Q$3="AES",Q$3="F",Q$3="Fiber")," ",IF(OR(Q$3="E",Q$3="EMB"),IF(MOD(Q8,9)=0,"—",16*Q8-15),IF(OR(Q$3="M",Q$3="MADI"),"—","Err")))</f>
        <v>6657</v>
      </c>
      <c r="R9" s="7">
        <f>IF(OR(Q$3="S",Q$3="STD",Q$3="",Q$3="A",Q$3="AES",Q$3="F",Q$3="Fiber")," ",IF(OR(Q$3="E",Q$3="EMB"),IF(MOD(Q8,9)=0,"—",16*Q8),IF(OR(Q$3="M",Q$3="MADI"),"—","Err")))</f>
        <v>6672</v>
      </c>
      <c r="S9" s="10" t="str">
        <f>IF(OR(S$3="S",S$3="STD",S$3="",S$3="A",S$3="AES",S$3="F",S$3="Fiber")," ",IF(OR(S$3="E",S$3="EMB"),IF(MOD(S8,9)=0,"—",16*S8-15),IF(OR(S$3="M",S$3="MADI"),"—","Err")))</f>
        <v xml:space="preserve"> </v>
      </c>
      <c r="T9" s="7" t="str">
        <f>IF(OR(S$3="S",S$3="STD",S$3="",S$3="A",S$3="AES",S$3="F",S$3="Fiber")," ",IF(OR(S$3="E",S$3="EMB"),IF(MOD(S8,9)=0,"—",16*S8),IF(OR(S$3="M",S$3="MADI"),"—","Err")))</f>
        <v xml:space="preserve"> </v>
      </c>
      <c r="U9" s="10" t="str">
        <f>IF(OR(U$3="S",U$3="STD",U$3="",U$3="A",U$3="AES",U$3="F",U$3="Fiber")," ",IF(OR(U$3="E",U$3="EMB"),IF(MOD(U8,9)=0,"—",16*U8-15),IF(OR(U$3="M",U$3="MADI"),"—","Err")))</f>
        <v xml:space="preserve"> </v>
      </c>
      <c r="V9" s="7" t="str">
        <f>IF(OR(U$3="S",U$3="STD",U$3="",U$3="A",U$3="AES",U$3="F",U$3="Fiber")," ",IF(OR(U$3="E",U$3="EMB"),IF(MOD(U8,9)=0,"—",16*U8),IF(OR(U$3="M",U$3="MADI"),"—","Err")))</f>
        <v xml:space="preserve"> </v>
      </c>
      <c r="W9" s="10" t="str">
        <f>IF(OR(W$3="S",W$3="STD",W$3="",W$3="A",W$3="AES",W$3="F",W$3="Fiber")," ",IF(OR(W$3="E",W$3="EMB"),IF(MOD(W8,9)=0,"—",16*W8-15),IF(OR(W$3="M",W$3="MADI"),"—","Err")))</f>
        <v>Err</v>
      </c>
      <c r="X9" s="7" t="str">
        <f>IF(OR(W$3="S",W$3="STD",W$3="",W$3="A",W$3="AES",W$3="F",W$3="Fiber")," ",IF(OR(W$3="E",W$3="EMB"),IF(MOD(W8,9)=0,"—",16*W8),IF(OR(W$3="M",W$3="MADI"),"—","Err")))</f>
        <v>Err</v>
      </c>
      <c r="Y9" s="10">
        <f>IF(OR(Y$3="S",Y$3="STD",Y$3="",Y$3="A",Y$3="AES",Y$3="F",Y$3="Fiber")," ",IF(OR(Y$3="E",Y$3="EMB"),IF(MOD(Y8,9)=0,"—",16*Y8-15),IF(OR(Y$3="M",Y$3="MADI"),"—","Err")))</f>
        <v>5505</v>
      </c>
      <c r="Z9" s="7">
        <f>IF(OR(Y$3="S",Y$3="STD",Y$3="",Y$3="A",Y$3="AES",Y$3="F",Y$3="Fiber")," ",IF(OR(Y$3="E",Y$3="EMB"),IF(MOD(Y8,9)=0,"—",16*Y8),IF(OR(Y$3="M",Y$3="MADI"),"—","Err")))</f>
        <v>5520</v>
      </c>
      <c r="AA9" s="10">
        <f>IF(OR(AA$3="S",AA$3="STD",AA$3="",AA$3="A",AA$3="AES",AA$3="F",AA$3="Fiber")," ",IF(OR(AA$3="E",AA$3="EMB"),IF(MOD(AA8,9)=0,"—",16*AA8-15),IF(OR(AA$3="M",AA$3="MADI"),"—","Err")))</f>
        <v>5217</v>
      </c>
      <c r="AB9" s="7">
        <f>IF(OR(AA$3="S",AA$3="STD",AA$3="",AA$3="A",AA$3="AES",AA$3="F",AA$3="Fiber")," ",IF(OR(AA$3="E",AA$3="EMB"),IF(MOD(AA8,9)=0,"—",16*AA8),IF(OR(AA$3="M",AA$3="MADI"),"—","Err")))</f>
        <v>5232</v>
      </c>
      <c r="AC9" s="10">
        <f>IF(OR(AC$3="S",AC$3="STD",AC$3="",AC$3="A",AC$3="AES",AC$3="F",AC$3="Fiber")," ",IF(OR(AC$3="E",AC$3="EMB"),IF(MOD(AC8,9)=0,"—",16*AC8-15),IF(OR(AC$3="M",AC$3="MADI"),"—","Err")))</f>
        <v>4929</v>
      </c>
      <c r="AD9" s="7">
        <f>IF(OR(AC$3="S",AC$3="STD",AC$3="",AC$3="A",AC$3="AES",AC$3="F",AC$3="Fiber")," ",IF(OR(AC$3="E",AC$3="EMB"),IF(MOD(AC8,9)=0,"—",16*AC8),IF(OR(AC$3="M",AC$3="MADI"),"—","Err")))</f>
        <v>4944</v>
      </c>
      <c r="AE9" s="10">
        <f>IF(OR(AE$3="S",AE$3="STD",AE$3="",AE$3="A",AE$3="AES",AE$3="F",AE$3="Fiber")," ",IF(OR(AE$3="E",AE$3="EMB"),IF(MOD(AE8,9)=0,"—",16*AE8-15),IF(OR(AE$3="M",AE$3="MADI"),"—","Err")))</f>
        <v>4641</v>
      </c>
      <c r="AF9" s="7">
        <f>IF(OR(AE$3="S",AE$3="STD",AE$3="",AE$3="A",AE$3="AES",AE$3="F",AE$3="Fiber")," ",IF(OR(AE$3="E",AE$3="EMB"),IF(MOD(AE8,9)=0,"—",16*AE8),IF(OR(AE$3="M",AE$3="MADI"),"—","Err")))</f>
        <v>4656</v>
      </c>
      <c r="AG9" s="10">
        <f>IF(OR(AG$3="S",AG$3="STD",AG$3="",AG$3="A",AG$3="AES",AG$3="F",AG$3="Fiber")," ",IF(OR(AG$3="E",AG$3="EMB"),IF(MOD(AG8,9)=0,"—",16*AG8-15),IF(OR(AG$3="M",AG$3="MADI"),"—","Err")))</f>
        <v>4353</v>
      </c>
      <c r="AH9" s="7">
        <f>IF(OR(AG$3="S",AG$3="STD",AG$3="",AG$3="A",AG$3="AES",AG$3="F",AG$3="Fiber")," ",IF(OR(AG$3="E",AG$3="EMB"),IF(MOD(AG8,9)=0,"—",16*AG8),IF(OR(AG$3="M",AG$3="MADI"),"—","Err")))</f>
        <v>4368</v>
      </c>
      <c r="AI9" s="10">
        <f>IF(OR(AI$3="S",AI$3="STD",AI$3="",AI$3="A",AI$3="AES",AI$3="F",AI$3="Fiber")," ",IF(OR(AI$3="E",AI$3="EMB"),IF(MOD(AI8,9)=0,"—",16*AI8-15),IF(OR(AI$3="M",AI$3="MADI"),"—","Err")))</f>
        <v>4065</v>
      </c>
      <c r="AJ9" s="7">
        <f>IF(OR(AI$3="S",AI$3="STD",AI$3="",AI$3="A",AI$3="AES",AI$3="F",AI$3="Fiber")," ",IF(OR(AI$3="E",AI$3="EMB"),IF(MOD(AI8,9)=0,"—",16*AI8),IF(OR(AI$3="M",AI$3="MADI"),"—","Err")))</f>
        <v>4080</v>
      </c>
      <c r="AK9" s="10">
        <f>IF(OR(AK$3="S",AK$3="STD",AK$3="",AK$3="A",AK$3="AES",AK$3="F",AK$3="Fiber")," ",IF(OR(AK$3="E",AK$3="EMB"),IF(MOD(AK8,9)=0,"—",16*AK8-15),IF(OR(AK$3="M",AK$3="MADI"),"—","Err")))</f>
        <v>3777</v>
      </c>
      <c r="AL9" s="7">
        <f>IF(OR(AK$3="S",AK$3="STD",AK$3="",AK$3="A",AK$3="AES",AK$3="F",AK$3="Fiber")," ",IF(OR(AK$3="E",AK$3="EMB"),IF(MOD(AK8,9)=0,"—",16*AK8),IF(OR(AK$3="M",AK$3="MADI"),"—","Err")))</f>
        <v>3792</v>
      </c>
      <c r="AM9" s="10">
        <f>IF(OR(AM$3="S",AM$3="STD",AM$3="",AM$3="A",AM$3="AES",AM$3="F",AM$3="Fiber")," ",IF(OR(AM$3="E",AM$3="EMB"),IF(MOD(AM8,9)=0,"—",16*AM8-15),IF(OR(AM$3="M",AM$3="MADI"),"—","Err")))</f>
        <v>3489</v>
      </c>
      <c r="AN9" s="7">
        <f>IF(OR(AM$3="S",AM$3="STD",AM$3="",AM$3="A",AM$3="AES",AM$3="F",AM$3="Fiber")," ",IF(OR(AM$3="E",AM$3="EMB"),IF(MOD(AM8,9)=0,"—",16*AM8),IF(OR(AM$3="M",AM$3="MADI"),"—","Err")))</f>
        <v>3504</v>
      </c>
      <c r="AO9" s="10" t="str">
        <f>IF(OR(AO$3="S",AO$3="STD",AO$3="",AO$3="A",AO$3="AES",AO$3="F",AO$3="Fiber")," ",IF(OR(AO$3="E",AO$3="EMB"),IF(MOD(AO8,9)=0,"—",16*AO8-15),IF(OR(AO$3="M",AO$3="MADI"),"—","Err")))</f>
        <v xml:space="preserve"> </v>
      </c>
      <c r="AP9" s="7" t="str">
        <f>IF(OR(AO$3="S",AO$3="STD",AO$3="",AO$3="A",AO$3="AES",AO$3="F",AO$3="Fiber")," ",IF(OR(AO$3="E",AO$3="EMB"),IF(MOD(AO8,9)=0,"—",16*AO8),IF(OR(AO$3="M",AO$3="MADI"),"—","Err")))</f>
        <v xml:space="preserve"> </v>
      </c>
      <c r="AQ9" s="10">
        <f>IF(OR(AQ$3="S",AQ$3="STD",AQ$3="",AQ$3="A",AQ$3="AES",AQ$3="F",AQ$3="Fiber")," ",IF(OR(AQ$3="E",AQ$3="EMB"),IF(MOD(AQ8,9)=0,"—",16*AQ8-15),IF(OR(AQ$3="M",AQ$3="MADI"),"—","Err")))</f>
        <v>2913</v>
      </c>
      <c r="AR9" s="7">
        <f>IF(OR(AQ$3="S",AQ$3="STD",AQ$3="",AQ$3="A",AQ$3="AES",AQ$3="F",AQ$3="Fiber")," ",IF(OR(AQ$3="E",AQ$3="EMB"),IF(MOD(AQ8,9)=0,"—",16*AQ8),IF(OR(AQ$3="M",AQ$3="MADI"),"—","Err")))</f>
        <v>2928</v>
      </c>
      <c r="AS9" s="10">
        <f>IF(OR(AS$3="S",AS$3="STD",AS$3="",AS$3="A",AS$3="AES",AS$3="F",AS$3="Fiber")," ",IF(OR(AS$3="E",AS$3="EMB"),IF(MOD(AS8,9)=0,"—",16*AS8-15),IF(OR(AS$3="M",AS$3="MADI"),"—","Err")))</f>
        <v>2625</v>
      </c>
      <c r="AT9" s="7">
        <f>IF(OR(AS$3="S",AS$3="STD",AS$3="",AS$3="A",AS$3="AES",AS$3="F",AS$3="Fiber")," ",IF(OR(AS$3="E",AS$3="EMB"),IF(MOD(AS8,9)=0,"—",16*AS8),IF(OR(AS$3="M",AS$3="MADI"),"—","Err")))</f>
        <v>2640</v>
      </c>
      <c r="AU9" s="10">
        <f>IF(OR(AU$3="S",AU$3="STD",AU$3="",AU$3="A",AU$3="AES",AU$3="F",AU$3="Fiber")," ",IF(OR(AU$3="E",AU$3="EMB"),IF(MOD(AU8,9)=0,"—",16*AU8-15),IF(OR(AU$3="M",AU$3="MADI"),"—","Err")))</f>
        <v>2337</v>
      </c>
      <c r="AV9" s="7">
        <f>IF(OR(AU$3="S",AU$3="STD",AU$3="",AU$3="A",AU$3="AES",AU$3="F",AU$3="Fiber")," ",IF(OR(AU$3="E",AU$3="EMB"),IF(MOD(AU8,9)=0,"—",16*AU8),IF(OR(AU$3="M",AU$3="MADI"),"—","Err")))</f>
        <v>2352</v>
      </c>
      <c r="AW9" s="10">
        <f>IF(OR(AW$3="S",AW$3="STD",AW$3="",AW$3="A",AW$3="AES",AW$3="F",AW$3="Fiber")," ",IF(OR(AW$3="E",AW$3="EMB"),IF(MOD(AW8,9)=0,"—",16*AW8-15),IF(OR(AW$3="M",AW$3="MADI"),"—","Err")))</f>
        <v>2049</v>
      </c>
      <c r="AX9" s="7">
        <f>IF(OR(AW$3="S",AW$3="STD",AW$3="",AW$3="A",AW$3="AES",AW$3="F",AW$3="Fiber")," ",IF(OR(AW$3="E",AW$3="EMB"),IF(MOD(AW8,9)=0,"—",16*AW8),IF(OR(AW$3="M",AW$3="MADI"),"—","Err")))</f>
        <v>2064</v>
      </c>
      <c r="AY9" s="10" t="str">
        <f>IF(OR(AY$3="S",AY$3="STD",AY$3="",AY$3="A",AY$3="AES",AY$3="F",AY$3="Fiber")," ",IF(OR(AY$3="E",AY$3="EMB"),IF(MOD(AY8,9)=0,"—",16*AY8-15),IF(OR(AY$3="M",AY$3="MADI"),"—","Err")))</f>
        <v xml:space="preserve"> </v>
      </c>
      <c r="AZ9" s="7" t="str">
        <f>IF(OR(AY$3="S",AY$3="STD",AY$3="",AY$3="A",AY$3="AES",AY$3="F",AY$3="Fiber")," ",IF(OR(AY$3="E",AY$3="EMB"),IF(MOD(AY8,9)=0,"—",16*AY8),IF(OR(AY$3="M",AY$3="MADI"),"—","Err")))</f>
        <v xml:space="preserve"> </v>
      </c>
      <c r="BA9" s="10">
        <f>IF(OR(BA$3="S",BA$3="STD",BA$3="",BA$3="A",BA$3="AES",BA$3="F",BA$3="Fiber")," ",IF(OR(BA$3="E",BA$3="EMB"),IF(MOD(BA8,9)=0,"—",16*BA8-15),IF(OR(BA$3="M",BA$3="MADI"),"—","Err")))</f>
        <v>1473</v>
      </c>
      <c r="BB9" s="7">
        <f>IF(OR(BA$3="S",BA$3="STD",BA$3="",BA$3="A",BA$3="AES",BA$3="F",BA$3="Fiber")," ",IF(OR(BA$3="E",BA$3="EMB"),IF(MOD(BA8,9)=0,"—",16*BA8),IF(OR(BA$3="M",BA$3="MADI"),"—","Err")))</f>
        <v>1488</v>
      </c>
      <c r="BC9" s="10" t="str">
        <f>IF(OR(BC$3="S",BC$3="STD",BC$3="",BC$3="A",BC$3="AES",BC$3="F",BC$3="Fiber")," ",IF(OR(BC$3="E",BC$3="EMB"),IF(MOD(BC8,9)=0,"—",16*BC8-15),IF(OR(BC$3="M",BC$3="MADI"),"—","Err")))</f>
        <v xml:space="preserve"> </v>
      </c>
      <c r="BD9" s="7" t="str">
        <f>IF(OR(BC$3="S",BC$3="STD",BC$3="",BC$3="A",BC$3="AES",BC$3="F",BC$3="Fiber")," ",IF(OR(BC$3="E",BC$3="EMB"),IF(MOD(BC8,9)=0,"—",16*BC8),IF(OR(BC$3="M",BC$3="MADI"),"—","Err")))</f>
        <v xml:space="preserve"> </v>
      </c>
      <c r="BE9" s="10">
        <f>IF(OR(BE$3="S",BE$3="STD",BE$3="",BE$3="A",BE$3="AES",BE$3="F",BE$3="Fiber")," ",IF(OR(BE$3="E",BE$3="EMB"),IF(MOD(BE8,9)=0,"—",16*BE8-15),IF(OR(BE$3="M",BE$3="MADI"),"—","Err")))</f>
        <v>897</v>
      </c>
      <c r="BF9" s="7">
        <f>IF(OR(BE$3="S",BE$3="STD",BE$3="",BE$3="A",BE$3="AES",BE$3="F",BE$3="Fiber")," ",IF(OR(BE$3="E",BE$3="EMB"),IF(MOD(BE8,9)=0,"—",16*BE8),IF(OR(BE$3="M",BE$3="MADI"),"—","Err")))</f>
        <v>912</v>
      </c>
      <c r="BG9" s="10" t="str">
        <f>IF(OR(BG$3="S",BG$3="STD",BG$3="",BG$3="A",BG$3="AES",BG$3="F",BG$3="Fiber")," ",IF(OR(BG$3="E",BG$3="EMB"),IF(MOD(BG8,9)=0,"—",16*BG8-15),IF(OR(BG$3="M",BG$3="MADI"),"—","Err")))</f>
        <v>—</v>
      </c>
      <c r="BH9" s="7" t="str">
        <f>IF(OR(BG$3="S",BG$3="STD",BG$3="",BG$3="A",BG$3="AES",BG$3="F",BG$3="Fiber")," ",IF(OR(BG$3="E",BG$3="EMB"),IF(MOD(BG8,9)=0,"—",16*BG8),IF(OR(BG$3="M",BG$3="MADI"),"—","Err")))</f>
        <v>—</v>
      </c>
      <c r="BI9" s="10">
        <f>IF(OR(BI$3="S",BI$3="STD",BI$3="",BI$3="A",BI$3="AES",BI$3="F",BI$3="Fiber")," ",IF(OR(BI$3="E",BI$3="EMB"),IF(MOD(BI8,9)=0,"—",16*BI8-15),IF(OR(BI$3="M",BI$3="MADI"),"—","Err")))</f>
        <v>321</v>
      </c>
      <c r="BJ9" s="7">
        <f>IF(OR(BI$3="S",BI$3="STD",BI$3="",BI$3="A",BI$3="AES",BI$3="F",BI$3="Fiber")," ",IF(OR(BI$3="E",BI$3="EMB"),IF(MOD(BI8,9)=0,"—",16*BI8),IF(OR(BI$3="M",BI$3="MADI"),"—","Err")))</f>
        <v>336</v>
      </c>
      <c r="BK9" s="10" t="str">
        <f>IF(OR(BK$3="S",BK$3="STD",BK$3="",BK$3="A",BK$3="AES",BK$3="F",BK$3="Fiber")," ",IF(OR(BK$3="E",BK$3="EMB"),IF(MOD(BK8,9)=0,"—",16*BK8-15),IF(OR(BK$3="M",BK$3="MADI"),"—","Err")))</f>
        <v>—</v>
      </c>
      <c r="BL9" s="7" t="str">
        <f>IF(OR(BK$3="S",BK$3="STD",BK$3="",BK$3="A",BK$3="AES",BK$3="F",BK$3="Fiber")," ",IF(OR(BK$3="E",BK$3="EMB"),IF(MOD(BK8,9)=0,"—",16*BK8),IF(OR(BK$3="M",BK$3="MADI"),"—","Err")))</f>
        <v>—</v>
      </c>
      <c r="BM9" s="12"/>
      <c r="BN9" s="14" t="s">
        <v>4</v>
      </c>
    </row>
    <row r="10" spans="1:70" s="1" customFormat="1" ht="15" customHeight="1" x14ac:dyDescent="0.25">
      <c r="A10" s="11">
        <f>(A$2)*18-14</f>
        <v>562</v>
      </c>
      <c r="B10" s="6"/>
      <c r="C10" s="11">
        <f>(C$2)*18-14</f>
        <v>544</v>
      </c>
      <c r="D10" s="6"/>
      <c r="E10" s="11">
        <f>(E$2)*18-14</f>
        <v>526</v>
      </c>
      <c r="F10" s="6"/>
      <c r="G10" s="11">
        <f>(G$2)*18-14</f>
        <v>508</v>
      </c>
      <c r="H10" s="6"/>
      <c r="I10" s="11">
        <f>(I$2)*18-14</f>
        <v>490</v>
      </c>
      <c r="J10" s="6"/>
      <c r="K10" s="11">
        <f>(K$2)*18-14</f>
        <v>472</v>
      </c>
      <c r="L10" s="6"/>
      <c r="M10" s="11">
        <f>(M$2)*18-14</f>
        <v>454</v>
      </c>
      <c r="N10" s="6"/>
      <c r="O10" s="11">
        <f>(O$2)*18-14</f>
        <v>436</v>
      </c>
      <c r="P10" s="6"/>
      <c r="Q10" s="11">
        <f>(Q$2)*18-14</f>
        <v>418</v>
      </c>
      <c r="R10" s="6"/>
      <c r="S10" s="11">
        <f>(S$2)*18-14</f>
        <v>400</v>
      </c>
      <c r="T10" s="6"/>
      <c r="U10" s="11">
        <f>(U$2)*18-14</f>
        <v>382</v>
      </c>
      <c r="V10" s="6"/>
      <c r="W10" s="11">
        <f>(W$2)*18-14</f>
        <v>364</v>
      </c>
      <c r="X10" s="6"/>
      <c r="Y10" s="11">
        <f>(Y$2)*18-14</f>
        <v>346</v>
      </c>
      <c r="Z10" s="6"/>
      <c r="AA10" s="11">
        <f>(AA$2)*18-14</f>
        <v>328</v>
      </c>
      <c r="AB10" s="6"/>
      <c r="AC10" s="11">
        <f>(AC$2)*18-14</f>
        <v>310</v>
      </c>
      <c r="AD10" s="6"/>
      <c r="AE10" s="11">
        <f>(AE$2)*18-14</f>
        <v>292</v>
      </c>
      <c r="AF10" s="6"/>
      <c r="AG10" s="11">
        <f>(AG$2)*18-14</f>
        <v>274</v>
      </c>
      <c r="AH10" s="6"/>
      <c r="AI10" s="11">
        <f>(AI$2)*18-14</f>
        <v>256</v>
      </c>
      <c r="AJ10" s="6"/>
      <c r="AK10" s="11">
        <f>(AK$2)*18-14</f>
        <v>238</v>
      </c>
      <c r="AL10" s="6"/>
      <c r="AM10" s="11">
        <f>(AM$2)*18-14</f>
        <v>220</v>
      </c>
      <c r="AN10" s="6"/>
      <c r="AO10" s="11">
        <f>(AO$2)*18-14</f>
        <v>202</v>
      </c>
      <c r="AP10" s="6"/>
      <c r="AQ10" s="11">
        <f>(AQ$2)*18-14</f>
        <v>184</v>
      </c>
      <c r="AR10" s="6"/>
      <c r="AS10" s="11">
        <f>(AS$2)*18-14</f>
        <v>166</v>
      </c>
      <c r="AT10" s="6"/>
      <c r="AU10" s="11">
        <f>(AU$2)*18-14</f>
        <v>148</v>
      </c>
      <c r="AV10" s="6"/>
      <c r="AW10" s="11">
        <f>(AW$2)*18-14</f>
        <v>130</v>
      </c>
      <c r="AX10" s="6"/>
      <c r="AY10" s="11">
        <f>(AY$2)*18-14</f>
        <v>112</v>
      </c>
      <c r="AZ10" s="6"/>
      <c r="BA10" s="11">
        <f>(BA$2)*18-14</f>
        <v>94</v>
      </c>
      <c r="BB10" s="6"/>
      <c r="BC10" s="11">
        <f>(BC$2)*18-14</f>
        <v>76</v>
      </c>
      <c r="BD10" s="6"/>
      <c r="BE10" s="11">
        <f>(BE$2)*18-14</f>
        <v>58</v>
      </c>
      <c r="BF10" s="6"/>
      <c r="BG10" s="11">
        <f>(BG$2)*18-14</f>
        <v>40</v>
      </c>
      <c r="BH10" s="6"/>
      <c r="BI10" s="11">
        <f>(BI$2)*18-14</f>
        <v>22</v>
      </c>
      <c r="BJ10" s="6"/>
      <c r="BK10" s="11">
        <f>(BK$2)*18-14</f>
        <v>4</v>
      </c>
      <c r="BL10" s="6"/>
      <c r="BM10" s="3"/>
      <c r="BN10" s="14"/>
    </row>
    <row r="11" spans="1:70" s="5" customFormat="1" ht="13.5" x14ac:dyDescent="0.25">
      <c r="A11" s="10">
        <f>IF(OR(A$3="S",A$3="STD",A$3="",A$3="A",A$3="AES",A$3="F",A$3="Fiber")," ",IF(OR(A$3="E",A$3="EMB"),IF(MOD(A10,9)=0,"—",16*A10-15),IF(OR(A$3="M",A$3="MADI"),"—","Err")))</f>
        <v>8977</v>
      </c>
      <c r="B11" s="7">
        <f>IF(OR(A$3="S",A$3="STD",A$3="",A$3="A",A$3="AES",A$3="F",A$3="Fiber")," ",IF(OR(A$3="E",A$3="EMB"),IF(MOD(A10,9)=0,"—",16*A10),IF(OR(A$3="M",A$3="MADI"),"—","Err")))</f>
        <v>8992</v>
      </c>
      <c r="C11" s="10">
        <f>IF(OR(C$3="S",C$3="STD",C$3="",C$3="A",C$3="AES",C$3="F",C$3="Fiber")," ",IF(OR(C$3="E",C$3="EMB"),IF(MOD(C10,9)=0,"—",16*C10-15),IF(OR(C$3="M",C$3="MADI"),"—","Err")))</f>
        <v>8689</v>
      </c>
      <c r="D11" s="7">
        <f>IF(OR(C$3="S",C$3="STD",C$3="",C$3="A",C$3="AES",C$3="F",C$3="Fiber")," ",IF(OR(C$3="E",C$3="EMB"),IF(MOD(C10,9)=0,"—",16*C10),IF(OR(C$3="M",C$3="MADI"),"—","Err")))</f>
        <v>8704</v>
      </c>
      <c r="E11" s="10">
        <f>IF(OR(E$3="S",E$3="STD",E$3="",E$3="A",E$3="AES",E$3="F",E$3="Fiber")," ",IF(OR(E$3="E",E$3="EMB"),IF(MOD(E10,9)=0,"—",16*E10-15),IF(OR(E$3="M",E$3="MADI"),"—","Err")))</f>
        <v>8401</v>
      </c>
      <c r="F11" s="7">
        <f>IF(OR(E$3="S",E$3="STD",E$3="",E$3="A",E$3="AES",E$3="F",E$3="Fiber")," ",IF(OR(E$3="E",E$3="EMB"),IF(MOD(E10,9)=0,"—",16*E10),IF(OR(E$3="M",E$3="MADI"),"—","Err")))</f>
        <v>8416</v>
      </c>
      <c r="G11" s="10">
        <f>IF(OR(G$3="S",G$3="STD",G$3="",G$3="A",G$3="AES",G$3="F",G$3="Fiber")," ",IF(OR(G$3="E",G$3="EMB"),IF(MOD(G10,9)=0,"—",16*G10-15),IF(OR(G$3="M",G$3="MADI"),"—","Err")))</f>
        <v>8113</v>
      </c>
      <c r="H11" s="7">
        <f>IF(OR(G$3="S",G$3="STD",G$3="",G$3="A",G$3="AES",G$3="F",G$3="Fiber")," ",IF(OR(G$3="E",G$3="EMB"),IF(MOD(G10,9)=0,"—",16*G10),IF(OR(G$3="M",G$3="MADI"),"—","Err")))</f>
        <v>8128</v>
      </c>
      <c r="I11" s="10">
        <f>IF(OR(I$3="S",I$3="STD",I$3="",I$3="A",I$3="AES",I$3="F",I$3="Fiber")," ",IF(OR(I$3="E",I$3="EMB"),IF(MOD(I10,9)=0,"—",16*I10-15),IF(OR(I$3="M",I$3="MADI"),"—","Err")))</f>
        <v>7825</v>
      </c>
      <c r="J11" s="7">
        <f>IF(OR(I$3="S",I$3="STD",I$3="",I$3="A",I$3="AES",I$3="F",I$3="Fiber")," ",IF(OR(I$3="E",I$3="EMB"),IF(MOD(I10,9)=0,"—",16*I10),IF(OR(I$3="M",I$3="MADI"),"—","Err")))</f>
        <v>7840</v>
      </c>
      <c r="K11" s="10">
        <f>IF(OR(K$3="S",K$3="STD",K$3="",K$3="A",K$3="AES",K$3="F",K$3="Fiber")," ",IF(OR(K$3="E",K$3="EMB"),IF(MOD(K10,9)=0,"—",16*K10-15),IF(OR(K$3="M",K$3="MADI"),"—","Err")))</f>
        <v>7537</v>
      </c>
      <c r="L11" s="7">
        <f>IF(OR(K$3="S",K$3="STD",K$3="",K$3="A",K$3="AES",K$3="F",K$3="Fiber")," ",IF(OR(K$3="E",K$3="EMB"),IF(MOD(K10,9)=0,"—",16*K10),IF(OR(K$3="M",K$3="MADI"),"—","Err")))</f>
        <v>7552</v>
      </c>
      <c r="M11" s="10">
        <f>IF(OR(M$3="S",M$3="STD",M$3="",M$3="A",M$3="AES",M$3="F",M$3="Fiber")," ",IF(OR(M$3="E",M$3="EMB"),IF(MOD(M10,9)=0,"—",16*M10-15),IF(OR(M$3="M",M$3="MADI"),"—","Err")))</f>
        <v>7249</v>
      </c>
      <c r="N11" s="7">
        <f>IF(OR(M$3="S",M$3="STD",M$3="",M$3="A",M$3="AES",M$3="F",M$3="Fiber")," ",IF(OR(M$3="E",M$3="EMB"),IF(MOD(M10,9)=0,"—",16*M10),IF(OR(M$3="M",M$3="MADI"),"—","Err")))</f>
        <v>7264</v>
      </c>
      <c r="O11" s="10">
        <f>IF(OR(O$3="S",O$3="STD",O$3="",O$3="A",O$3="AES",O$3="F",O$3="Fiber")," ",IF(OR(O$3="E",O$3="EMB"),IF(MOD(O10,9)=0,"—",16*O10-15),IF(OR(O$3="M",O$3="MADI"),"—","Err")))</f>
        <v>6961</v>
      </c>
      <c r="P11" s="7">
        <f>IF(OR(O$3="S",O$3="STD",O$3="",O$3="A",O$3="AES",O$3="F",O$3="Fiber")," ",IF(OR(O$3="E",O$3="EMB"),IF(MOD(O10,9)=0,"—",16*O10),IF(OR(O$3="M",O$3="MADI"),"—","Err")))</f>
        <v>6976</v>
      </c>
      <c r="Q11" s="10">
        <f>IF(OR(Q$3="S",Q$3="STD",Q$3="",Q$3="A",Q$3="AES",Q$3="F",Q$3="Fiber")," ",IF(OR(Q$3="E",Q$3="EMB"),IF(MOD(Q10,9)=0,"—",16*Q10-15),IF(OR(Q$3="M",Q$3="MADI"),"—","Err")))</f>
        <v>6673</v>
      </c>
      <c r="R11" s="7">
        <f>IF(OR(Q$3="S",Q$3="STD",Q$3="",Q$3="A",Q$3="AES",Q$3="F",Q$3="Fiber")," ",IF(OR(Q$3="E",Q$3="EMB"),IF(MOD(Q10,9)=0,"—",16*Q10),IF(OR(Q$3="M",Q$3="MADI"),"—","Err")))</f>
        <v>6688</v>
      </c>
      <c r="S11" s="10" t="str">
        <f>IF(OR(S$3="S",S$3="STD",S$3="",S$3="A",S$3="AES",S$3="F",S$3="Fiber")," ",IF(OR(S$3="E",S$3="EMB"),IF(MOD(S10,9)=0,"—",16*S10-15),IF(OR(S$3="M",S$3="MADI"),"—","Err")))</f>
        <v xml:space="preserve"> </v>
      </c>
      <c r="T11" s="7" t="str">
        <f>IF(OR(S$3="S",S$3="STD",S$3="",S$3="A",S$3="AES",S$3="F",S$3="Fiber")," ",IF(OR(S$3="E",S$3="EMB"),IF(MOD(S10,9)=0,"—",16*S10),IF(OR(S$3="M",S$3="MADI"),"—","Err")))</f>
        <v xml:space="preserve"> </v>
      </c>
      <c r="U11" s="10" t="str">
        <f>IF(OR(U$3="S",U$3="STD",U$3="",U$3="A",U$3="AES",U$3="F",U$3="Fiber")," ",IF(OR(U$3="E",U$3="EMB"),IF(MOD(U10,9)=0,"—",16*U10-15),IF(OR(U$3="M",U$3="MADI"),"—","Err")))</f>
        <v xml:space="preserve"> </v>
      </c>
      <c r="V11" s="7" t="str">
        <f>IF(OR(U$3="S",U$3="STD",U$3="",U$3="A",U$3="AES",U$3="F",U$3="Fiber")," ",IF(OR(U$3="E",U$3="EMB"),IF(MOD(U10,9)=0,"—",16*U10),IF(OR(U$3="M",U$3="MADI"),"—","Err")))</f>
        <v xml:space="preserve"> </v>
      </c>
      <c r="W11" s="10" t="str">
        <f>IF(OR(W$3="S",W$3="STD",W$3="",W$3="A",W$3="AES",W$3="F",W$3="Fiber")," ",IF(OR(W$3="E",W$3="EMB"),IF(MOD(W10,9)=0,"—",16*W10-15),IF(OR(W$3="M",W$3="MADI"),"—","Err")))</f>
        <v>Err</v>
      </c>
      <c r="X11" s="7" t="str">
        <f>IF(OR(W$3="S",W$3="STD",W$3="",W$3="A",W$3="AES",W$3="F",W$3="Fiber")," ",IF(OR(W$3="E",W$3="EMB"),IF(MOD(W10,9)=0,"—",16*W10),IF(OR(W$3="M",W$3="MADI"),"—","Err")))</f>
        <v>Err</v>
      </c>
      <c r="Y11" s="10">
        <f>IF(OR(Y$3="S",Y$3="STD",Y$3="",Y$3="A",Y$3="AES",Y$3="F",Y$3="Fiber")," ",IF(OR(Y$3="E",Y$3="EMB"),IF(MOD(Y10,9)=0,"—",16*Y10-15),IF(OR(Y$3="M",Y$3="MADI"),"—","Err")))</f>
        <v>5521</v>
      </c>
      <c r="Z11" s="7">
        <f>IF(OR(Y$3="S",Y$3="STD",Y$3="",Y$3="A",Y$3="AES",Y$3="F",Y$3="Fiber")," ",IF(OR(Y$3="E",Y$3="EMB"),IF(MOD(Y10,9)=0,"—",16*Y10),IF(OR(Y$3="M",Y$3="MADI"),"—","Err")))</f>
        <v>5536</v>
      </c>
      <c r="AA11" s="10">
        <f>IF(OR(AA$3="S",AA$3="STD",AA$3="",AA$3="A",AA$3="AES",AA$3="F",AA$3="Fiber")," ",IF(OR(AA$3="E",AA$3="EMB"),IF(MOD(AA10,9)=0,"—",16*AA10-15),IF(OR(AA$3="M",AA$3="MADI"),"—","Err")))</f>
        <v>5233</v>
      </c>
      <c r="AB11" s="7">
        <f>IF(OR(AA$3="S",AA$3="STD",AA$3="",AA$3="A",AA$3="AES",AA$3="F",AA$3="Fiber")," ",IF(OR(AA$3="E",AA$3="EMB"),IF(MOD(AA10,9)=0,"—",16*AA10),IF(OR(AA$3="M",AA$3="MADI"),"—","Err")))</f>
        <v>5248</v>
      </c>
      <c r="AC11" s="10">
        <f>IF(OR(AC$3="S",AC$3="STD",AC$3="",AC$3="A",AC$3="AES",AC$3="F",AC$3="Fiber")," ",IF(OR(AC$3="E",AC$3="EMB"),IF(MOD(AC10,9)=0,"—",16*AC10-15),IF(OR(AC$3="M",AC$3="MADI"),"—","Err")))</f>
        <v>4945</v>
      </c>
      <c r="AD11" s="7">
        <f>IF(OR(AC$3="S",AC$3="STD",AC$3="",AC$3="A",AC$3="AES",AC$3="F",AC$3="Fiber")," ",IF(OR(AC$3="E",AC$3="EMB"),IF(MOD(AC10,9)=0,"—",16*AC10),IF(OR(AC$3="M",AC$3="MADI"),"—","Err")))</f>
        <v>4960</v>
      </c>
      <c r="AE11" s="10">
        <f>IF(OR(AE$3="S",AE$3="STD",AE$3="",AE$3="A",AE$3="AES",AE$3="F",AE$3="Fiber")," ",IF(OR(AE$3="E",AE$3="EMB"),IF(MOD(AE10,9)=0,"—",16*AE10-15),IF(OR(AE$3="M",AE$3="MADI"),"—","Err")))</f>
        <v>4657</v>
      </c>
      <c r="AF11" s="7">
        <f>IF(OR(AE$3="S",AE$3="STD",AE$3="",AE$3="A",AE$3="AES",AE$3="F",AE$3="Fiber")," ",IF(OR(AE$3="E",AE$3="EMB"),IF(MOD(AE10,9)=0,"—",16*AE10),IF(OR(AE$3="M",AE$3="MADI"),"—","Err")))</f>
        <v>4672</v>
      </c>
      <c r="AG11" s="10">
        <f>IF(OR(AG$3="S",AG$3="STD",AG$3="",AG$3="A",AG$3="AES",AG$3="F",AG$3="Fiber")," ",IF(OR(AG$3="E",AG$3="EMB"),IF(MOD(AG10,9)=0,"—",16*AG10-15),IF(OR(AG$3="M",AG$3="MADI"),"—","Err")))</f>
        <v>4369</v>
      </c>
      <c r="AH11" s="7">
        <f>IF(OR(AG$3="S",AG$3="STD",AG$3="",AG$3="A",AG$3="AES",AG$3="F",AG$3="Fiber")," ",IF(OR(AG$3="E",AG$3="EMB"),IF(MOD(AG10,9)=0,"—",16*AG10),IF(OR(AG$3="M",AG$3="MADI"),"—","Err")))</f>
        <v>4384</v>
      </c>
      <c r="AI11" s="10">
        <f>IF(OR(AI$3="S",AI$3="STD",AI$3="",AI$3="A",AI$3="AES",AI$3="F",AI$3="Fiber")," ",IF(OR(AI$3="E",AI$3="EMB"),IF(MOD(AI10,9)=0,"—",16*AI10-15),IF(OR(AI$3="M",AI$3="MADI"),"—","Err")))</f>
        <v>4081</v>
      </c>
      <c r="AJ11" s="7">
        <f>IF(OR(AI$3="S",AI$3="STD",AI$3="",AI$3="A",AI$3="AES",AI$3="F",AI$3="Fiber")," ",IF(OR(AI$3="E",AI$3="EMB"),IF(MOD(AI10,9)=0,"—",16*AI10),IF(OR(AI$3="M",AI$3="MADI"),"—","Err")))</f>
        <v>4096</v>
      </c>
      <c r="AK11" s="10">
        <f>IF(OR(AK$3="S",AK$3="STD",AK$3="",AK$3="A",AK$3="AES",AK$3="F",AK$3="Fiber")," ",IF(OR(AK$3="E",AK$3="EMB"),IF(MOD(AK10,9)=0,"—",16*AK10-15),IF(OR(AK$3="M",AK$3="MADI"),"—","Err")))</f>
        <v>3793</v>
      </c>
      <c r="AL11" s="7">
        <f>IF(OR(AK$3="S",AK$3="STD",AK$3="",AK$3="A",AK$3="AES",AK$3="F",AK$3="Fiber")," ",IF(OR(AK$3="E",AK$3="EMB"),IF(MOD(AK10,9)=0,"—",16*AK10),IF(OR(AK$3="M",AK$3="MADI"),"—","Err")))</f>
        <v>3808</v>
      </c>
      <c r="AM11" s="10">
        <f>IF(OR(AM$3="S",AM$3="STD",AM$3="",AM$3="A",AM$3="AES",AM$3="F",AM$3="Fiber")," ",IF(OR(AM$3="E",AM$3="EMB"),IF(MOD(AM10,9)=0,"—",16*AM10-15),IF(OR(AM$3="M",AM$3="MADI"),"—","Err")))</f>
        <v>3505</v>
      </c>
      <c r="AN11" s="7">
        <f>IF(OR(AM$3="S",AM$3="STD",AM$3="",AM$3="A",AM$3="AES",AM$3="F",AM$3="Fiber")," ",IF(OR(AM$3="E",AM$3="EMB"),IF(MOD(AM10,9)=0,"—",16*AM10),IF(OR(AM$3="M",AM$3="MADI"),"—","Err")))</f>
        <v>3520</v>
      </c>
      <c r="AO11" s="10" t="str">
        <f>IF(OR(AO$3="S",AO$3="STD",AO$3="",AO$3="A",AO$3="AES",AO$3="F",AO$3="Fiber")," ",IF(OR(AO$3="E",AO$3="EMB"),IF(MOD(AO10,9)=0,"—",16*AO10-15),IF(OR(AO$3="M",AO$3="MADI"),"—","Err")))</f>
        <v xml:space="preserve"> </v>
      </c>
      <c r="AP11" s="7" t="str">
        <f>IF(OR(AO$3="S",AO$3="STD",AO$3="",AO$3="A",AO$3="AES",AO$3="F",AO$3="Fiber")," ",IF(OR(AO$3="E",AO$3="EMB"),IF(MOD(AO10,9)=0,"—",16*AO10),IF(OR(AO$3="M",AO$3="MADI"),"—","Err")))</f>
        <v xml:space="preserve"> </v>
      </c>
      <c r="AQ11" s="10">
        <f>IF(OR(AQ$3="S",AQ$3="STD",AQ$3="",AQ$3="A",AQ$3="AES",AQ$3="F",AQ$3="Fiber")," ",IF(OR(AQ$3="E",AQ$3="EMB"),IF(MOD(AQ10,9)=0,"—",16*AQ10-15),IF(OR(AQ$3="M",AQ$3="MADI"),"—","Err")))</f>
        <v>2929</v>
      </c>
      <c r="AR11" s="7">
        <f>IF(OR(AQ$3="S",AQ$3="STD",AQ$3="",AQ$3="A",AQ$3="AES",AQ$3="F",AQ$3="Fiber")," ",IF(OR(AQ$3="E",AQ$3="EMB"),IF(MOD(AQ10,9)=0,"—",16*AQ10),IF(OR(AQ$3="M",AQ$3="MADI"),"—","Err")))</f>
        <v>2944</v>
      </c>
      <c r="AS11" s="10">
        <f>IF(OR(AS$3="S",AS$3="STD",AS$3="",AS$3="A",AS$3="AES",AS$3="F",AS$3="Fiber")," ",IF(OR(AS$3="E",AS$3="EMB"),IF(MOD(AS10,9)=0,"—",16*AS10-15),IF(OR(AS$3="M",AS$3="MADI"),"—","Err")))</f>
        <v>2641</v>
      </c>
      <c r="AT11" s="7">
        <f>IF(OR(AS$3="S",AS$3="STD",AS$3="",AS$3="A",AS$3="AES",AS$3="F",AS$3="Fiber")," ",IF(OR(AS$3="E",AS$3="EMB"),IF(MOD(AS10,9)=0,"—",16*AS10),IF(OR(AS$3="M",AS$3="MADI"),"—","Err")))</f>
        <v>2656</v>
      </c>
      <c r="AU11" s="10">
        <f>IF(OR(AU$3="S",AU$3="STD",AU$3="",AU$3="A",AU$3="AES",AU$3="F",AU$3="Fiber")," ",IF(OR(AU$3="E",AU$3="EMB"),IF(MOD(AU10,9)=0,"—",16*AU10-15),IF(OR(AU$3="M",AU$3="MADI"),"—","Err")))</f>
        <v>2353</v>
      </c>
      <c r="AV11" s="7">
        <f>IF(OR(AU$3="S",AU$3="STD",AU$3="",AU$3="A",AU$3="AES",AU$3="F",AU$3="Fiber")," ",IF(OR(AU$3="E",AU$3="EMB"),IF(MOD(AU10,9)=0,"—",16*AU10),IF(OR(AU$3="M",AU$3="MADI"),"—","Err")))</f>
        <v>2368</v>
      </c>
      <c r="AW11" s="10">
        <f>IF(OR(AW$3="S",AW$3="STD",AW$3="",AW$3="A",AW$3="AES",AW$3="F",AW$3="Fiber")," ",IF(OR(AW$3="E",AW$3="EMB"),IF(MOD(AW10,9)=0,"—",16*AW10-15),IF(OR(AW$3="M",AW$3="MADI"),"—","Err")))</f>
        <v>2065</v>
      </c>
      <c r="AX11" s="7">
        <f>IF(OR(AW$3="S",AW$3="STD",AW$3="",AW$3="A",AW$3="AES",AW$3="F",AW$3="Fiber")," ",IF(OR(AW$3="E",AW$3="EMB"),IF(MOD(AW10,9)=0,"—",16*AW10),IF(OR(AW$3="M",AW$3="MADI"),"—","Err")))</f>
        <v>2080</v>
      </c>
      <c r="AY11" s="10" t="str">
        <f>IF(OR(AY$3="S",AY$3="STD",AY$3="",AY$3="A",AY$3="AES",AY$3="F",AY$3="Fiber")," ",IF(OR(AY$3="E",AY$3="EMB"),IF(MOD(AY10,9)=0,"—",16*AY10-15),IF(OR(AY$3="M",AY$3="MADI"),"—","Err")))</f>
        <v xml:space="preserve"> </v>
      </c>
      <c r="AZ11" s="7" t="str">
        <f>IF(OR(AY$3="S",AY$3="STD",AY$3="",AY$3="A",AY$3="AES",AY$3="F",AY$3="Fiber")," ",IF(OR(AY$3="E",AY$3="EMB"),IF(MOD(AY10,9)=0,"—",16*AY10),IF(OR(AY$3="M",AY$3="MADI"),"—","Err")))</f>
        <v xml:space="preserve"> </v>
      </c>
      <c r="BA11" s="10">
        <f>IF(OR(BA$3="S",BA$3="STD",BA$3="",BA$3="A",BA$3="AES",BA$3="F",BA$3="Fiber")," ",IF(OR(BA$3="E",BA$3="EMB"),IF(MOD(BA10,9)=0,"—",16*BA10-15),IF(OR(BA$3="M",BA$3="MADI"),"—","Err")))</f>
        <v>1489</v>
      </c>
      <c r="BB11" s="7">
        <f>IF(OR(BA$3="S",BA$3="STD",BA$3="",BA$3="A",BA$3="AES",BA$3="F",BA$3="Fiber")," ",IF(OR(BA$3="E",BA$3="EMB"),IF(MOD(BA10,9)=0,"—",16*BA10),IF(OR(BA$3="M",BA$3="MADI"),"—","Err")))</f>
        <v>1504</v>
      </c>
      <c r="BC11" s="10" t="str">
        <f>IF(OR(BC$3="S",BC$3="STD",BC$3="",BC$3="A",BC$3="AES",BC$3="F",BC$3="Fiber")," ",IF(OR(BC$3="E",BC$3="EMB"),IF(MOD(BC10,9)=0,"—",16*BC10-15),IF(OR(BC$3="M",BC$3="MADI"),"—","Err")))</f>
        <v xml:space="preserve"> </v>
      </c>
      <c r="BD11" s="7" t="str">
        <f>IF(OR(BC$3="S",BC$3="STD",BC$3="",BC$3="A",BC$3="AES",BC$3="F",BC$3="Fiber")," ",IF(OR(BC$3="E",BC$3="EMB"),IF(MOD(BC10,9)=0,"—",16*BC10),IF(OR(BC$3="M",BC$3="MADI"),"—","Err")))</f>
        <v xml:space="preserve"> </v>
      </c>
      <c r="BE11" s="10">
        <f>IF(OR(BE$3="S",BE$3="STD",BE$3="",BE$3="A",BE$3="AES",BE$3="F",BE$3="Fiber")," ",IF(OR(BE$3="E",BE$3="EMB"),IF(MOD(BE10,9)=0,"—",16*BE10-15),IF(OR(BE$3="M",BE$3="MADI"),"—","Err")))</f>
        <v>913</v>
      </c>
      <c r="BF11" s="7">
        <f>IF(OR(BE$3="S",BE$3="STD",BE$3="",BE$3="A",BE$3="AES",BE$3="F",BE$3="Fiber")," ",IF(OR(BE$3="E",BE$3="EMB"),IF(MOD(BE10,9)=0,"—",16*BE10),IF(OR(BE$3="M",BE$3="MADI"),"—","Err")))</f>
        <v>928</v>
      </c>
      <c r="BG11" s="10" t="str">
        <f>IF(OR(BG$3="S",BG$3="STD",BG$3="",BG$3="A",BG$3="AES",BG$3="F",BG$3="Fiber")," ",IF(OR(BG$3="E",BG$3="EMB"),IF(MOD(BG10,9)=0,"—",16*BG10-15),IF(OR(BG$3="M",BG$3="MADI"),"—","Err")))</f>
        <v>—</v>
      </c>
      <c r="BH11" s="7" t="str">
        <f>IF(OR(BG$3="S",BG$3="STD",BG$3="",BG$3="A",BG$3="AES",BG$3="F",BG$3="Fiber")," ",IF(OR(BG$3="E",BG$3="EMB"),IF(MOD(BG10,9)=0,"—",16*BG10),IF(OR(BG$3="M",BG$3="MADI"),"—","Err")))</f>
        <v>—</v>
      </c>
      <c r="BI11" s="10">
        <f>IF(OR(BI$3="S",BI$3="STD",BI$3="",BI$3="A",BI$3="AES",BI$3="F",BI$3="Fiber")," ",IF(OR(BI$3="E",BI$3="EMB"),IF(MOD(BI10,9)=0,"—",16*BI10-15),IF(OR(BI$3="M",BI$3="MADI"),"—","Err")))</f>
        <v>337</v>
      </c>
      <c r="BJ11" s="7">
        <f>IF(OR(BI$3="S",BI$3="STD",BI$3="",BI$3="A",BI$3="AES",BI$3="F",BI$3="Fiber")," ",IF(OR(BI$3="E",BI$3="EMB"),IF(MOD(BI10,9)=0,"—",16*BI10),IF(OR(BI$3="M",BI$3="MADI"),"—","Err")))</f>
        <v>352</v>
      </c>
      <c r="BK11" s="10" t="str">
        <f>IF(OR(BK$3="S",BK$3="STD",BK$3="",BK$3="A",BK$3="AES",BK$3="F",BK$3="Fiber")," ",IF(OR(BK$3="E",BK$3="EMB"),IF(MOD(BK10,9)=0,"—",16*BK10-15),IF(OR(BK$3="M",BK$3="MADI"),"—","Err")))</f>
        <v>—</v>
      </c>
      <c r="BL11" s="7" t="str">
        <f>IF(OR(BK$3="S",BK$3="STD",BK$3="",BK$3="A",BK$3="AES",BK$3="F",BK$3="Fiber")," ",IF(OR(BK$3="E",BK$3="EMB"),IF(MOD(BK10,9)=0,"—",16*BK10),IF(OR(BK$3="M",BK$3="MADI"),"—","Err")))</f>
        <v>—</v>
      </c>
      <c r="BM11" s="12"/>
      <c r="BN11" s="15"/>
    </row>
    <row r="12" spans="1:70" s="1" customFormat="1" x14ac:dyDescent="0.25">
      <c r="A12" s="11">
        <f>(A$2)*18-13</f>
        <v>563</v>
      </c>
      <c r="B12" s="6"/>
      <c r="C12" s="11">
        <f>(C$2)*18-13</f>
        <v>545</v>
      </c>
      <c r="D12" s="6"/>
      <c r="E12" s="11">
        <f>(E$2)*18-13</f>
        <v>527</v>
      </c>
      <c r="F12" s="6"/>
      <c r="G12" s="11">
        <f>(G$2)*18-13</f>
        <v>509</v>
      </c>
      <c r="H12" s="6"/>
      <c r="I12" s="11">
        <f>(I$2)*18-13</f>
        <v>491</v>
      </c>
      <c r="J12" s="6"/>
      <c r="K12" s="11">
        <f>(K$2)*18-13</f>
        <v>473</v>
      </c>
      <c r="L12" s="6"/>
      <c r="M12" s="11">
        <f>(M$2)*18-13</f>
        <v>455</v>
      </c>
      <c r="N12" s="6"/>
      <c r="O12" s="11">
        <f>(O$2)*18-13</f>
        <v>437</v>
      </c>
      <c r="P12" s="6"/>
      <c r="Q12" s="11">
        <f>(Q$2)*18-13</f>
        <v>419</v>
      </c>
      <c r="R12" s="6"/>
      <c r="S12" s="11">
        <f>(S$2)*18-13</f>
        <v>401</v>
      </c>
      <c r="T12" s="6"/>
      <c r="U12" s="11">
        <f>(U$2)*18-13</f>
        <v>383</v>
      </c>
      <c r="V12" s="6"/>
      <c r="W12" s="11">
        <f>(W$2)*18-13</f>
        <v>365</v>
      </c>
      <c r="X12" s="6"/>
      <c r="Y12" s="11">
        <f>(Y$2)*18-13</f>
        <v>347</v>
      </c>
      <c r="Z12" s="6"/>
      <c r="AA12" s="11">
        <f>(AA$2)*18-13</f>
        <v>329</v>
      </c>
      <c r="AB12" s="6"/>
      <c r="AC12" s="11">
        <f>(AC$2)*18-13</f>
        <v>311</v>
      </c>
      <c r="AD12" s="6"/>
      <c r="AE12" s="11">
        <f>(AE$2)*18-13</f>
        <v>293</v>
      </c>
      <c r="AF12" s="6"/>
      <c r="AG12" s="11">
        <f>(AG$2)*18-13</f>
        <v>275</v>
      </c>
      <c r="AH12" s="6"/>
      <c r="AI12" s="11">
        <f>(AI$2)*18-13</f>
        <v>257</v>
      </c>
      <c r="AJ12" s="6"/>
      <c r="AK12" s="11">
        <f>(AK$2)*18-13</f>
        <v>239</v>
      </c>
      <c r="AL12" s="6"/>
      <c r="AM12" s="11">
        <f>(AM$2)*18-13</f>
        <v>221</v>
      </c>
      <c r="AN12" s="6"/>
      <c r="AO12" s="11">
        <f>(AO$2)*18-13</f>
        <v>203</v>
      </c>
      <c r="AP12" s="6"/>
      <c r="AQ12" s="11">
        <f>(AQ$2)*18-13</f>
        <v>185</v>
      </c>
      <c r="AR12" s="6"/>
      <c r="AS12" s="11">
        <f>(AS$2)*18-13</f>
        <v>167</v>
      </c>
      <c r="AT12" s="6"/>
      <c r="AU12" s="11">
        <f>(AU$2)*18-13</f>
        <v>149</v>
      </c>
      <c r="AV12" s="6"/>
      <c r="AW12" s="11">
        <f>(AW$2)*18-13</f>
        <v>131</v>
      </c>
      <c r="AX12" s="6"/>
      <c r="AY12" s="11">
        <f>(AY$2)*18-13</f>
        <v>113</v>
      </c>
      <c r="AZ12" s="6"/>
      <c r="BA12" s="11">
        <f>(BA$2)*18-13</f>
        <v>95</v>
      </c>
      <c r="BB12" s="6"/>
      <c r="BC12" s="11">
        <f>(BC$2)*18-13</f>
        <v>77</v>
      </c>
      <c r="BD12" s="6"/>
      <c r="BE12" s="11">
        <f>(BE$2)*18-13</f>
        <v>59</v>
      </c>
      <c r="BF12" s="6"/>
      <c r="BG12" s="11">
        <f>(BG$2)*18-13</f>
        <v>41</v>
      </c>
      <c r="BH12" s="6"/>
      <c r="BI12" s="11">
        <f>(BI$2)*18-13</f>
        <v>23</v>
      </c>
      <c r="BJ12" s="6"/>
      <c r="BK12" s="11">
        <f>(BK$2)*18-13</f>
        <v>5</v>
      </c>
      <c r="BL12" s="6"/>
      <c r="BM12" s="3"/>
      <c r="BN12" s="14"/>
    </row>
    <row r="13" spans="1:70" s="5" customFormat="1" ht="13.5" x14ac:dyDescent="0.25">
      <c r="A13" s="10">
        <f>IF(OR(A$3="S",A$3="STD",A$3="",A$3="A",A$3="AES",A$3="F",A$3="Fiber")," ",IF(OR(A$3="E",A$3="EMB"),IF(MOD(A12,9)=0,"—",16*A12-15),IF(OR(A$3="M",A$3="MADI"),"—","Err")))</f>
        <v>8993</v>
      </c>
      <c r="B13" s="7">
        <f>IF(OR(A$3="S",A$3="STD",A$3="",A$3="A",A$3="AES",A$3="F",A$3="Fiber")," ",IF(OR(A$3="E",A$3="EMB"),IF(MOD(A12,9)=0,"—",16*A12),IF(OR(A$3="M",A$3="MADI"),"—","Err")))</f>
        <v>9008</v>
      </c>
      <c r="C13" s="10">
        <f>IF(OR(C$3="S",C$3="STD",C$3="",C$3="A",C$3="AES",C$3="F",C$3="Fiber")," ",IF(OR(C$3="E",C$3="EMB"),IF(MOD(C12,9)=0,"—",16*C12-15),IF(OR(C$3="M",C$3="MADI"),"—","Err")))</f>
        <v>8705</v>
      </c>
      <c r="D13" s="7">
        <f>IF(OR(C$3="S",C$3="STD",C$3="",C$3="A",C$3="AES",C$3="F",C$3="Fiber")," ",IF(OR(C$3="E",C$3="EMB"),IF(MOD(C12,9)=0,"—",16*C12),IF(OR(C$3="M",C$3="MADI"),"—","Err")))</f>
        <v>8720</v>
      </c>
      <c r="E13" s="10">
        <f>IF(OR(E$3="S",E$3="STD",E$3="",E$3="A",E$3="AES",E$3="F",E$3="Fiber")," ",IF(OR(E$3="E",E$3="EMB"),IF(MOD(E12,9)=0,"—",16*E12-15),IF(OR(E$3="M",E$3="MADI"),"—","Err")))</f>
        <v>8417</v>
      </c>
      <c r="F13" s="7">
        <f>IF(OR(E$3="S",E$3="STD",E$3="",E$3="A",E$3="AES",E$3="F",E$3="Fiber")," ",IF(OR(E$3="E",E$3="EMB"),IF(MOD(E12,9)=0,"—",16*E12),IF(OR(E$3="M",E$3="MADI"),"—","Err")))</f>
        <v>8432</v>
      </c>
      <c r="G13" s="10">
        <f>IF(OR(G$3="S",G$3="STD",G$3="",G$3="A",G$3="AES",G$3="F",G$3="Fiber")," ",IF(OR(G$3="E",G$3="EMB"),IF(MOD(G12,9)=0,"—",16*G12-15),IF(OR(G$3="M",G$3="MADI"),"—","Err")))</f>
        <v>8129</v>
      </c>
      <c r="H13" s="7">
        <f>IF(OR(G$3="S",G$3="STD",G$3="",G$3="A",G$3="AES",G$3="F",G$3="Fiber")," ",IF(OR(G$3="E",G$3="EMB"),IF(MOD(G12,9)=0,"—",16*G12),IF(OR(G$3="M",G$3="MADI"),"—","Err")))</f>
        <v>8144</v>
      </c>
      <c r="I13" s="10">
        <f>IF(OR(I$3="S",I$3="STD",I$3="",I$3="A",I$3="AES",I$3="F",I$3="Fiber")," ",IF(OR(I$3="E",I$3="EMB"),IF(MOD(I12,9)=0,"—",16*I12-15),IF(OR(I$3="M",I$3="MADI"),"—","Err")))</f>
        <v>7841</v>
      </c>
      <c r="J13" s="7">
        <f>IF(OR(I$3="S",I$3="STD",I$3="",I$3="A",I$3="AES",I$3="F",I$3="Fiber")," ",IF(OR(I$3="E",I$3="EMB"),IF(MOD(I12,9)=0,"—",16*I12),IF(OR(I$3="M",I$3="MADI"),"—","Err")))</f>
        <v>7856</v>
      </c>
      <c r="K13" s="10">
        <f>IF(OR(K$3="S",K$3="STD",K$3="",K$3="A",K$3="AES",K$3="F",K$3="Fiber")," ",IF(OR(K$3="E",K$3="EMB"),IF(MOD(K12,9)=0,"—",16*K12-15),IF(OR(K$3="M",K$3="MADI"),"—","Err")))</f>
        <v>7553</v>
      </c>
      <c r="L13" s="7">
        <f>IF(OR(K$3="S",K$3="STD",K$3="",K$3="A",K$3="AES",K$3="F",K$3="Fiber")," ",IF(OR(K$3="E",K$3="EMB"),IF(MOD(K12,9)=0,"—",16*K12),IF(OR(K$3="M",K$3="MADI"),"—","Err")))</f>
        <v>7568</v>
      </c>
      <c r="M13" s="10">
        <f>IF(OR(M$3="S",M$3="STD",M$3="",M$3="A",M$3="AES",M$3="F",M$3="Fiber")," ",IF(OR(M$3="E",M$3="EMB"),IF(MOD(M12,9)=0,"—",16*M12-15),IF(OR(M$3="M",M$3="MADI"),"—","Err")))</f>
        <v>7265</v>
      </c>
      <c r="N13" s="7">
        <f>IF(OR(M$3="S",M$3="STD",M$3="",M$3="A",M$3="AES",M$3="F",M$3="Fiber")," ",IF(OR(M$3="E",M$3="EMB"),IF(MOD(M12,9)=0,"—",16*M12),IF(OR(M$3="M",M$3="MADI"),"—","Err")))</f>
        <v>7280</v>
      </c>
      <c r="O13" s="10">
        <f>IF(OR(O$3="S",O$3="STD",O$3="",O$3="A",O$3="AES",O$3="F",O$3="Fiber")," ",IF(OR(O$3="E",O$3="EMB"),IF(MOD(O12,9)=0,"—",16*O12-15),IF(OR(O$3="M",O$3="MADI"),"—","Err")))</f>
        <v>6977</v>
      </c>
      <c r="P13" s="7">
        <f>IF(OR(O$3="S",O$3="STD",O$3="",O$3="A",O$3="AES",O$3="F",O$3="Fiber")," ",IF(OR(O$3="E",O$3="EMB"),IF(MOD(O12,9)=0,"—",16*O12),IF(OR(O$3="M",O$3="MADI"),"—","Err")))</f>
        <v>6992</v>
      </c>
      <c r="Q13" s="10">
        <f>IF(OR(Q$3="S",Q$3="STD",Q$3="",Q$3="A",Q$3="AES",Q$3="F",Q$3="Fiber")," ",IF(OR(Q$3="E",Q$3="EMB"),IF(MOD(Q12,9)=0,"—",16*Q12-15),IF(OR(Q$3="M",Q$3="MADI"),"—","Err")))</f>
        <v>6689</v>
      </c>
      <c r="R13" s="7">
        <f>IF(OR(Q$3="S",Q$3="STD",Q$3="",Q$3="A",Q$3="AES",Q$3="F",Q$3="Fiber")," ",IF(OR(Q$3="E",Q$3="EMB"),IF(MOD(Q12,9)=0,"—",16*Q12),IF(OR(Q$3="M",Q$3="MADI"),"—","Err")))</f>
        <v>6704</v>
      </c>
      <c r="S13" s="10" t="str">
        <f>IF(OR(S$3="S",S$3="STD",S$3="",S$3="A",S$3="AES",S$3="F",S$3="Fiber")," ",IF(OR(S$3="E",S$3="EMB"),IF(MOD(S12,9)=0,"—",16*S12-15),IF(OR(S$3="M",S$3="MADI"),"—","Err")))</f>
        <v xml:space="preserve"> </v>
      </c>
      <c r="T13" s="7" t="str">
        <f>IF(OR(S$3="S",S$3="STD",S$3="",S$3="A",S$3="AES",S$3="F",S$3="Fiber")," ",IF(OR(S$3="E",S$3="EMB"),IF(MOD(S12,9)=0,"—",16*S12),IF(OR(S$3="M",S$3="MADI"),"—","Err")))</f>
        <v xml:space="preserve"> </v>
      </c>
      <c r="U13" s="10" t="str">
        <f>IF(OR(U$3="S",U$3="STD",U$3="",U$3="A",U$3="AES",U$3="F",U$3="Fiber")," ",IF(OR(U$3="E",U$3="EMB"),IF(MOD(U12,9)=0,"—",16*U12-15),IF(OR(U$3="M",U$3="MADI"),"—","Err")))</f>
        <v xml:space="preserve"> </v>
      </c>
      <c r="V13" s="7" t="str">
        <f>IF(OR(U$3="S",U$3="STD",U$3="",U$3="A",U$3="AES",U$3="F",U$3="Fiber")," ",IF(OR(U$3="E",U$3="EMB"),IF(MOD(U12,9)=0,"—",16*U12),IF(OR(U$3="M",U$3="MADI"),"—","Err")))</f>
        <v xml:space="preserve"> </v>
      </c>
      <c r="W13" s="10" t="str">
        <f>IF(OR(W$3="S",W$3="STD",W$3="",W$3="A",W$3="AES",W$3="F",W$3="Fiber")," ",IF(OR(W$3="E",W$3="EMB"),IF(MOD(W12,9)=0,"—",16*W12-15),IF(OR(W$3="M",W$3="MADI"),"—","Err")))</f>
        <v>Err</v>
      </c>
      <c r="X13" s="7" t="str">
        <f>IF(OR(W$3="S",W$3="STD",W$3="",W$3="A",W$3="AES",W$3="F",W$3="Fiber")," ",IF(OR(W$3="E",W$3="EMB"),IF(MOD(W12,9)=0,"—",16*W12),IF(OR(W$3="M",W$3="MADI"),"—","Err")))</f>
        <v>Err</v>
      </c>
      <c r="Y13" s="10">
        <f>IF(OR(Y$3="S",Y$3="STD",Y$3="",Y$3="A",Y$3="AES",Y$3="F",Y$3="Fiber")," ",IF(OR(Y$3="E",Y$3="EMB"),IF(MOD(Y12,9)=0,"—",16*Y12-15),IF(OR(Y$3="M",Y$3="MADI"),"—","Err")))</f>
        <v>5537</v>
      </c>
      <c r="Z13" s="7">
        <f>IF(OR(Y$3="S",Y$3="STD",Y$3="",Y$3="A",Y$3="AES",Y$3="F",Y$3="Fiber")," ",IF(OR(Y$3="E",Y$3="EMB"),IF(MOD(Y12,9)=0,"—",16*Y12),IF(OR(Y$3="M",Y$3="MADI"),"—","Err")))</f>
        <v>5552</v>
      </c>
      <c r="AA13" s="10">
        <f>IF(OR(AA$3="S",AA$3="STD",AA$3="",AA$3="A",AA$3="AES",AA$3="F",AA$3="Fiber")," ",IF(OR(AA$3="E",AA$3="EMB"),IF(MOD(AA12,9)=0,"—",16*AA12-15),IF(OR(AA$3="M",AA$3="MADI"),"—","Err")))</f>
        <v>5249</v>
      </c>
      <c r="AB13" s="7">
        <f>IF(OR(AA$3="S",AA$3="STD",AA$3="",AA$3="A",AA$3="AES",AA$3="F",AA$3="Fiber")," ",IF(OR(AA$3="E",AA$3="EMB"),IF(MOD(AA12,9)=0,"—",16*AA12),IF(OR(AA$3="M",AA$3="MADI"),"—","Err")))</f>
        <v>5264</v>
      </c>
      <c r="AC13" s="10">
        <f>IF(OR(AC$3="S",AC$3="STD",AC$3="",AC$3="A",AC$3="AES",AC$3="F",AC$3="Fiber")," ",IF(OR(AC$3="E",AC$3="EMB"),IF(MOD(AC12,9)=0,"—",16*AC12-15),IF(OR(AC$3="M",AC$3="MADI"),"—","Err")))</f>
        <v>4961</v>
      </c>
      <c r="AD13" s="7">
        <f>IF(OR(AC$3="S",AC$3="STD",AC$3="",AC$3="A",AC$3="AES",AC$3="F",AC$3="Fiber")," ",IF(OR(AC$3="E",AC$3="EMB"),IF(MOD(AC12,9)=0,"—",16*AC12),IF(OR(AC$3="M",AC$3="MADI"),"—","Err")))</f>
        <v>4976</v>
      </c>
      <c r="AE13" s="10">
        <f>IF(OR(AE$3="S",AE$3="STD",AE$3="",AE$3="A",AE$3="AES",AE$3="F",AE$3="Fiber")," ",IF(OR(AE$3="E",AE$3="EMB"),IF(MOD(AE12,9)=0,"—",16*AE12-15),IF(OR(AE$3="M",AE$3="MADI"),"—","Err")))</f>
        <v>4673</v>
      </c>
      <c r="AF13" s="7">
        <f>IF(OR(AE$3="S",AE$3="STD",AE$3="",AE$3="A",AE$3="AES",AE$3="F",AE$3="Fiber")," ",IF(OR(AE$3="E",AE$3="EMB"),IF(MOD(AE12,9)=0,"—",16*AE12),IF(OR(AE$3="M",AE$3="MADI"),"—","Err")))</f>
        <v>4688</v>
      </c>
      <c r="AG13" s="10">
        <f>IF(OR(AG$3="S",AG$3="STD",AG$3="",AG$3="A",AG$3="AES",AG$3="F",AG$3="Fiber")," ",IF(OR(AG$3="E",AG$3="EMB"),IF(MOD(AG12,9)=0,"—",16*AG12-15),IF(OR(AG$3="M",AG$3="MADI"),"—","Err")))</f>
        <v>4385</v>
      </c>
      <c r="AH13" s="7">
        <f>IF(OR(AG$3="S",AG$3="STD",AG$3="",AG$3="A",AG$3="AES",AG$3="F",AG$3="Fiber")," ",IF(OR(AG$3="E",AG$3="EMB"),IF(MOD(AG12,9)=0,"—",16*AG12),IF(OR(AG$3="M",AG$3="MADI"),"—","Err")))</f>
        <v>4400</v>
      </c>
      <c r="AI13" s="10">
        <f>IF(OR(AI$3="S",AI$3="STD",AI$3="",AI$3="A",AI$3="AES",AI$3="F",AI$3="Fiber")," ",IF(OR(AI$3="E",AI$3="EMB"),IF(MOD(AI12,9)=0,"—",16*AI12-15),IF(OR(AI$3="M",AI$3="MADI"),"—","Err")))</f>
        <v>4097</v>
      </c>
      <c r="AJ13" s="7">
        <f>IF(OR(AI$3="S",AI$3="STD",AI$3="",AI$3="A",AI$3="AES",AI$3="F",AI$3="Fiber")," ",IF(OR(AI$3="E",AI$3="EMB"),IF(MOD(AI12,9)=0,"—",16*AI12),IF(OR(AI$3="M",AI$3="MADI"),"—","Err")))</f>
        <v>4112</v>
      </c>
      <c r="AK13" s="10">
        <f>IF(OR(AK$3="S",AK$3="STD",AK$3="",AK$3="A",AK$3="AES",AK$3="F",AK$3="Fiber")," ",IF(OR(AK$3="E",AK$3="EMB"),IF(MOD(AK12,9)=0,"—",16*AK12-15),IF(OR(AK$3="M",AK$3="MADI"),"—","Err")))</f>
        <v>3809</v>
      </c>
      <c r="AL13" s="7">
        <f>IF(OR(AK$3="S",AK$3="STD",AK$3="",AK$3="A",AK$3="AES",AK$3="F",AK$3="Fiber")," ",IF(OR(AK$3="E",AK$3="EMB"),IF(MOD(AK12,9)=0,"—",16*AK12),IF(OR(AK$3="M",AK$3="MADI"),"—","Err")))</f>
        <v>3824</v>
      </c>
      <c r="AM13" s="10">
        <f>IF(OR(AM$3="S",AM$3="STD",AM$3="",AM$3="A",AM$3="AES",AM$3="F",AM$3="Fiber")," ",IF(OR(AM$3="E",AM$3="EMB"),IF(MOD(AM12,9)=0,"—",16*AM12-15),IF(OR(AM$3="M",AM$3="MADI"),"—","Err")))</f>
        <v>3521</v>
      </c>
      <c r="AN13" s="7">
        <f>IF(OR(AM$3="S",AM$3="STD",AM$3="",AM$3="A",AM$3="AES",AM$3="F",AM$3="Fiber")," ",IF(OR(AM$3="E",AM$3="EMB"),IF(MOD(AM12,9)=0,"—",16*AM12),IF(OR(AM$3="M",AM$3="MADI"),"—","Err")))</f>
        <v>3536</v>
      </c>
      <c r="AO13" s="10" t="str">
        <f>IF(OR(AO$3="S",AO$3="STD",AO$3="",AO$3="A",AO$3="AES",AO$3="F",AO$3="Fiber")," ",IF(OR(AO$3="E",AO$3="EMB"),IF(MOD(AO12,9)=0,"—",16*AO12-15),IF(OR(AO$3="M",AO$3="MADI"),"—","Err")))</f>
        <v xml:space="preserve"> </v>
      </c>
      <c r="AP13" s="7" t="str">
        <f>IF(OR(AO$3="S",AO$3="STD",AO$3="",AO$3="A",AO$3="AES",AO$3="F",AO$3="Fiber")," ",IF(OR(AO$3="E",AO$3="EMB"),IF(MOD(AO12,9)=0,"—",16*AO12),IF(OR(AO$3="M",AO$3="MADI"),"—","Err")))</f>
        <v xml:space="preserve"> </v>
      </c>
      <c r="AQ13" s="10">
        <f>IF(OR(AQ$3="S",AQ$3="STD",AQ$3="",AQ$3="A",AQ$3="AES",AQ$3="F",AQ$3="Fiber")," ",IF(OR(AQ$3="E",AQ$3="EMB"),IF(MOD(AQ12,9)=0,"—",16*AQ12-15),IF(OR(AQ$3="M",AQ$3="MADI"),"—","Err")))</f>
        <v>2945</v>
      </c>
      <c r="AR13" s="7">
        <f>IF(OR(AQ$3="S",AQ$3="STD",AQ$3="",AQ$3="A",AQ$3="AES",AQ$3="F",AQ$3="Fiber")," ",IF(OR(AQ$3="E",AQ$3="EMB"),IF(MOD(AQ12,9)=0,"—",16*AQ12),IF(OR(AQ$3="M",AQ$3="MADI"),"—","Err")))</f>
        <v>2960</v>
      </c>
      <c r="AS13" s="10">
        <f>IF(OR(AS$3="S",AS$3="STD",AS$3="",AS$3="A",AS$3="AES",AS$3="F",AS$3="Fiber")," ",IF(OR(AS$3="E",AS$3="EMB"),IF(MOD(AS12,9)=0,"—",16*AS12-15),IF(OR(AS$3="M",AS$3="MADI"),"—","Err")))</f>
        <v>2657</v>
      </c>
      <c r="AT13" s="7">
        <f>IF(OR(AS$3="S",AS$3="STD",AS$3="",AS$3="A",AS$3="AES",AS$3="F",AS$3="Fiber")," ",IF(OR(AS$3="E",AS$3="EMB"),IF(MOD(AS12,9)=0,"—",16*AS12),IF(OR(AS$3="M",AS$3="MADI"),"—","Err")))</f>
        <v>2672</v>
      </c>
      <c r="AU13" s="10">
        <f>IF(OR(AU$3="S",AU$3="STD",AU$3="",AU$3="A",AU$3="AES",AU$3="F",AU$3="Fiber")," ",IF(OR(AU$3="E",AU$3="EMB"),IF(MOD(AU12,9)=0,"—",16*AU12-15),IF(OR(AU$3="M",AU$3="MADI"),"—","Err")))</f>
        <v>2369</v>
      </c>
      <c r="AV13" s="7">
        <f>IF(OR(AU$3="S",AU$3="STD",AU$3="",AU$3="A",AU$3="AES",AU$3="F",AU$3="Fiber")," ",IF(OR(AU$3="E",AU$3="EMB"),IF(MOD(AU12,9)=0,"—",16*AU12),IF(OR(AU$3="M",AU$3="MADI"),"—","Err")))</f>
        <v>2384</v>
      </c>
      <c r="AW13" s="10">
        <f>IF(OR(AW$3="S",AW$3="STD",AW$3="",AW$3="A",AW$3="AES",AW$3="F",AW$3="Fiber")," ",IF(OR(AW$3="E",AW$3="EMB"),IF(MOD(AW12,9)=0,"—",16*AW12-15),IF(OR(AW$3="M",AW$3="MADI"),"—","Err")))</f>
        <v>2081</v>
      </c>
      <c r="AX13" s="7">
        <f>IF(OR(AW$3="S",AW$3="STD",AW$3="",AW$3="A",AW$3="AES",AW$3="F",AW$3="Fiber")," ",IF(OR(AW$3="E",AW$3="EMB"),IF(MOD(AW12,9)=0,"—",16*AW12),IF(OR(AW$3="M",AW$3="MADI"),"—","Err")))</f>
        <v>2096</v>
      </c>
      <c r="AY13" s="10" t="str">
        <f>IF(OR(AY$3="S",AY$3="STD",AY$3="",AY$3="A",AY$3="AES",AY$3="F",AY$3="Fiber")," ",IF(OR(AY$3="E",AY$3="EMB"),IF(MOD(AY12,9)=0,"—",16*AY12-15),IF(OR(AY$3="M",AY$3="MADI"),"—","Err")))</f>
        <v xml:space="preserve"> </v>
      </c>
      <c r="AZ13" s="7" t="str">
        <f>IF(OR(AY$3="S",AY$3="STD",AY$3="",AY$3="A",AY$3="AES",AY$3="F",AY$3="Fiber")," ",IF(OR(AY$3="E",AY$3="EMB"),IF(MOD(AY12,9)=0,"—",16*AY12),IF(OR(AY$3="M",AY$3="MADI"),"—","Err")))</f>
        <v xml:space="preserve"> </v>
      </c>
      <c r="BA13" s="10">
        <f>IF(OR(BA$3="S",BA$3="STD",BA$3="",BA$3="A",BA$3="AES",BA$3="F",BA$3="Fiber")," ",IF(OR(BA$3="E",BA$3="EMB"),IF(MOD(BA12,9)=0,"—",16*BA12-15),IF(OR(BA$3="M",BA$3="MADI"),"—","Err")))</f>
        <v>1505</v>
      </c>
      <c r="BB13" s="7">
        <f>IF(OR(BA$3="S",BA$3="STD",BA$3="",BA$3="A",BA$3="AES",BA$3="F",BA$3="Fiber")," ",IF(OR(BA$3="E",BA$3="EMB"),IF(MOD(BA12,9)=0,"—",16*BA12),IF(OR(BA$3="M",BA$3="MADI"),"—","Err")))</f>
        <v>1520</v>
      </c>
      <c r="BC13" s="10" t="str">
        <f>IF(OR(BC$3="S",BC$3="STD",BC$3="",BC$3="A",BC$3="AES",BC$3="F",BC$3="Fiber")," ",IF(OR(BC$3="E",BC$3="EMB"),IF(MOD(BC12,9)=0,"—",16*BC12-15),IF(OR(BC$3="M",BC$3="MADI"),"—","Err")))</f>
        <v xml:space="preserve"> </v>
      </c>
      <c r="BD13" s="7" t="str">
        <f>IF(OR(BC$3="S",BC$3="STD",BC$3="",BC$3="A",BC$3="AES",BC$3="F",BC$3="Fiber")," ",IF(OR(BC$3="E",BC$3="EMB"),IF(MOD(BC12,9)=0,"—",16*BC12),IF(OR(BC$3="M",BC$3="MADI"),"—","Err")))</f>
        <v xml:space="preserve"> </v>
      </c>
      <c r="BE13" s="10">
        <f>IF(OR(BE$3="S",BE$3="STD",BE$3="",BE$3="A",BE$3="AES",BE$3="F",BE$3="Fiber")," ",IF(OR(BE$3="E",BE$3="EMB"),IF(MOD(BE12,9)=0,"—",16*BE12-15),IF(OR(BE$3="M",BE$3="MADI"),"—","Err")))</f>
        <v>929</v>
      </c>
      <c r="BF13" s="7">
        <f>IF(OR(BE$3="S",BE$3="STD",BE$3="",BE$3="A",BE$3="AES",BE$3="F",BE$3="Fiber")," ",IF(OR(BE$3="E",BE$3="EMB"),IF(MOD(BE12,9)=0,"—",16*BE12),IF(OR(BE$3="M",BE$3="MADI"),"—","Err")))</f>
        <v>944</v>
      </c>
      <c r="BG13" s="10" t="str">
        <f>IF(OR(BG$3="S",BG$3="STD",BG$3="",BG$3="A",BG$3="AES",BG$3="F",BG$3="Fiber")," ",IF(OR(BG$3="E",BG$3="EMB"),IF(MOD(BG12,9)=0,"—",16*BG12-15),IF(OR(BG$3="M",BG$3="MADI"),"—","Err")))</f>
        <v>—</v>
      </c>
      <c r="BH13" s="7" t="str">
        <f>IF(OR(BG$3="S",BG$3="STD",BG$3="",BG$3="A",BG$3="AES",BG$3="F",BG$3="Fiber")," ",IF(OR(BG$3="E",BG$3="EMB"),IF(MOD(BG12,9)=0,"—",16*BG12),IF(OR(BG$3="M",BG$3="MADI"),"—","Err")))</f>
        <v>—</v>
      </c>
      <c r="BI13" s="10">
        <f>IF(OR(BI$3="S",BI$3="STD",BI$3="",BI$3="A",BI$3="AES",BI$3="F",BI$3="Fiber")," ",IF(OR(BI$3="E",BI$3="EMB"),IF(MOD(BI12,9)=0,"—",16*BI12-15),IF(OR(BI$3="M",BI$3="MADI"),"—","Err")))</f>
        <v>353</v>
      </c>
      <c r="BJ13" s="7">
        <f>IF(OR(BI$3="S",BI$3="STD",BI$3="",BI$3="A",BI$3="AES",BI$3="F",BI$3="Fiber")," ",IF(OR(BI$3="E",BI$3="EMB"),IF(MOD(BI12,9)=0,"—",16*BI12),IF(OR(BI$3="M",BI$3="MADI"),"—","Err")))</f>
        <v>368</v>
      </c>
      <c r="BK13" s="10" t="str">
        <f>IF(OR(BK$3="S",BK$3="STD",BK$3="",BK$3="A",BK$3="AES",BK$3="F",BK$3="Fiber")," ",IF(OR(BK$3="E",BK$3="EMB"),IF(MOD(BK12,9)=0,"—",16*BK12-15),IF(OR(BK$3="M",BK$3="MADI"),"—","Err")))</f>
        <v>—</v>
      </c>
      <c r="BL13" s="7" t="str">
        <f>IF(OR(BK$3="S",BK$3="STD",BK$3="",BK$3="A",BK$3="AES",BK$3="F",BK$3="Fiber")," ",IF(OR(BK$3="E",BK$3="EMB"),IF(MOD(BK12,9)=0,"—",16*BK12),IF(OR(BK$3="M",BK$3="MADI"),"—","Err")))</f>
        <v>—</v>
      </c>
      <c r="BM13" s="12"/>
      <c r="BN13" s="14"/>
    </row>
    <row r="14" spans="1:70" s="1" customFormat="1" x14ac:dyDescent="0.25">
      <c r="A14" s="11">
        <f>(A$2)*18-12</f>
        <v>564</v>
      </c>
      <c r="B14" s="6"/>
      <c r="C14" s="11">
        <f>(C$2)*18-12</f>
        <v>546</v>
      </c>
      <c r="D14" s="6"/>
      <c r="E14" s="11">
        <f>(E$2)*18-12</f>
        <v>528</v>
      </c>
      <c r="F14" s="6"/>
      <c r="G14" s="11">
        <f>(G$2)*18-12</f>
        <v>510</v>
      </c>
      <c r="H14" s="6"/>
      <c r="I14" s="11">
        <f>(I$2)*18-12</f>
        <v>492</v>
      </c>
      <c r="J14" s="6"/>
      <c r="K14" s="11">
        <f>(K$2)*18-12</f>
        <v>474</v>
      </c>
      <c r="L14" s="6"/>
      <c r="M14" s="11">
        <f>(M$2)*18-12</f>
        <v>456</v>
      </c>
      <c r="N14" s="6"/>
      <c r="O14" s="11">
        <f>(O$2)*18-12</f>
        <v>438</v>
      </c>
      <c r="P14" s="6"/>
      <c r="Q14" s="11">
        <f>(Q$2)*18-12</f>
        <v>420</v>
      </c>
      <c r="R14" s="6"/>
      <c r="S14" s="11">
        <f>(S$2)*18-12</f>
        <v>402</v>
      </c>
      <c r="T14" s="6"/>
      <c r="U14" s="11">
        <f>(U$2)*18-12</f>
        <v>384</v>
      </c>
      <c r="V14" s="6"/>
      <c r="W14" s="11">
        <f>(W$2)*18-12</f>
        <v>366</v>
      </c>
      <c r="X14" s="6"/>
      <c r="Y14" s="11">
        <f>(Y$2)*18-12</f>
        <v>348</v>
      </c>
      <c r="Z14" s="6"/>
      <c r="AA14" s="11">
        <f>(AA$2)*18-12</f>
        <v>330</v>
      </c>
      <c r="AB14" s="6"/>
      <c r="AC14" s="11">
        <f>(AC$2)*18-12</f>
        <v>312</v>
      </c>
      <c r="AD14" s="6"/>
      <c r="AE14" s="11">
        <f>(AE$2)*18-12</f>
        <v>294</v>
      </c>
      <c r="AF14" s="6"/>
      <c r="AG14" s="11">
        <f>(AG$2)*18-12</f>
        <v>276</v>
      </c>
      <c r="AH14" s="6"/>
      <c r="AI14" s="11">
        <f>(AI$2)*18-12</f>
        <v>258</v>
      </c>
      <c r="AJ14" s="6"/>
      <c r="AK14" s="11">
        <f>(AK$2)*18-12</f>
        <v>240</v>
      </c>
      <c r="AL14" s="6"/>
      <c r="AM14" s="11">
        <f>(AM$2)*18-12</f>
        <v>222</v>
      </c>
      <c r="AN14" s="6"/>
      <c r="AO14" s="11">
        <f>(AO$2)*18-12</f>
        <v>204</v>
      </c>
      <c r="AP14" s="6"/>
      <c r="AQ14" s="11">
        <f>(AQ$2)*18-12</f>
        <v>186</v>
      </c>
      <c r="AR14" s="6"/>
      <c r="AS14" s="11">
        <f>(AS$2)*18-12</f>
        <v>168</v>
      </c>
      <c r="AT14" s="6"/>
      <c r="AU14" s="11">
        <f>(AU$2)*18-12</f>
        <v>150</v>
      </c>
      <c r="AV14" s="6"/>
      <c r="AW14" s="11">
        <f>(AW$2)*18-12</f>
        <v>132</v>
      </c>
      <c r="AX14" s="6"/>
      <c r="AY14" s="11">
        <f>(AY$2)*18-12</f>
        <v>114</v>
      </c>
      <c r="AZ14" s="6"/>
      <c r="BA14" s="11">
        <f>(BA$2)*18-12</f>
        <v>96</v>
      </c>
      <c r="BB14" s="6"/>
      <c r="BC14" s="11">
        <f>(BC$2)*18-12</f>
        <v>78</v>
      </c>
      <c r="BD14" s="6"/>
      <c r="BE14" s="11">
        <f>(BE$2)*18-12</f>
        <v>60</v>
      </c>
      <c r="BF14" s="6"/>
      <c r="BG14" s="11">
        <f>(BG$2)*18-12</f>
        <v>42</v>
      </c>
      <c r="BH14" s="6"/>
      <c r="BI14" s="11">
        <f>(BI$2)*18-12</f>
        <v>24</v>
      </c>
      <c r="BJ14" s="6"/>
      <c r="BK14" s="11">
        <f>(BK$2)*18-12</f>
        <v>6</v>
      </c>
      <c r="BL14" s="6"/>
      <c r="BM14" s="3"/>
      <c r="BN14" s="14"/>
    </row>
    <row r="15" spans="1:70" s="5" customFormat="1" ht="13.5" x14ac:dyDescent="0.25">
      <c r="A15" s="10">
        <f>IF(OR(A$3="S",A$3="STD",A$3="",A$3="A",A$3="AES",A$3="F",A$3="Fiber")," ",IF(OR(A$3="E",A$3="EMB"),IF(MOD(A14,9)=0,"—",16*A14-15),IF(OR(A$3="M",A$3="MADI"),"—","Err")))</f>
        <v>9009</v>
      </c>
      <c r="B15" s="7">
        <f>IF(OR(A$3="S",A$3="STD",A$3="",A$3="A",A$3="AES",A$3="F",A$3="Fiber")," ",IF(OR(A$3="E",A$3="EMB"),IF(MOD(A14,9)=0,"—",16*A14),IF(OR(A$3="M",A$3="MADI"),"—","Err")))</f>
        <v>9024</v>
      </c>
      <c r="C15" s="10">
        <f>IF(OR(C$3="S",C$3="STD",C$3="",C$3="A",C$3="AES",C$3="F",C$3="Fiber")," ",IF(OR(C$3="E",C$3="EMB"),IF(MOD(C14,9)=0,"—",16*C14-15),IF(OR(C$3="M",C$3="MADI"),"—","Err")))</f>
        <v>8721</v>
      </c>
      <c r="D15" s="7">
        <f>IF(OR(C$3="S",C$3="STD",C$3="",C$3="A",C$3="AES",C$3="F",C$3="Fiber")," ",IF(OR(C$3="E",C$3="EMB"),IF(MOD(C14,9)=0,"—",16*C14),IF(OR(C$3="M",C$3="MADI"),"—","Err")))</f>
        <v>8736</v>
      </c>
      <c r="E15" s="10">
        <f>IF(OR(E$3="S",E$3="STD",E$3="",E$3="A",E$3="AES",E$3="F",E$3="Fiber")," ",IF(OR(E$3="E",E$3="EMB"),IF(MOD(E14,9)=0,"—",16*E14-15),IF(OR(E$3="M",E$3="MADI"),"—","Err")))</f>
        <v>8433</v>
      </c>
      <c r="F15" s="7">
        <f>IF(OR(E$3="S",E$3="STD",E$3="",E$3="A",E$3="AES",E$3="F",E$3="Fiber")," ",IF(OR(E$3="E",E$3="EMB"),IF(MOD(E14,9)=0,"—",16*E14),IF(OR(E$3="M",E$3="MADI"),"—","Err")))</f>
        <v>8448</v>
      </c>
      <c r="G15" s="10">
        <f>IF(OR(G$3="S",G$3="STD",G$3="",G$3="A",G$3="AES",G$3="F",G$3="Fiber")," ",IF(OR(G$3="E",G$3="EMB"),IF(MOD(G14,9)=0,"—",16*G14-15),IF(OR(G$3="M",G$3="MADI"),"—","Err")))</f>
        <v>8145</v>
      </c>
      <c r="H15" s="7">
        <f>IF(OR(G$3="S",G$3="STD",G$3="",G$3="A",G$3="AES",G$3="F",G$3="Fiber")," ",IF(OR(G$3="E",G$3="EMB"),IF(MOD(G14,9)=0,"—",16*G14),IF(OR(G$3="M",G$3="MADI"),"—","Err")))</f>
        <v>8160</v>
      </c>
      <c r="I15" s="10">
        <f>IF(OR(I$3="S",I$3="STD",I$3="",I$3="A",I$3="AES",I$3="F",I$3="Fiber")," ",IF(OR(I$3="E",I$3="EMB"),IF(MOD(I14,9)=0,"—",16*I14-15),IF(OR(I$3="M",I$3="MADI"),"—","Err")))</f>
        <v>7857</v>
      </c>
      <c r="J15" s="7">
        <f>IF(OR(I$3="S",I$3="STD",I$3="",I$3="A",I$3="AES",I$3="F",I$3="Fiber")," ",IF(OR(I$3="E",I$3="EMB"),IF(MOD(I14,9)=0,"—",16*I14),IF(OR(I$3="M",I$3="MADI"),"—","Err")))</f>
        <v>7872</v>
      </c>
      <c r="K15" s="10">
        <f>IF(OR(K$3="S",K$3="STD",K$3="",K$3="A",K$3="AES",K$3="F",K$3="Fiber")," ",IF(OR(K$3="E",K$3="EMB"),IF(MOD(K14,9)=0,"—",16*K14-15),IF(OR(K$3="M",K$3="MADI"),"—","Err")))</f>
        <v>7569</v>
      </c>
      <c r="L15" s="7">
        <f>IF(OR(K$3="S",K$3="STD",K$3="",K$3="A",K$3="AES",K$3="F",K$3="Fiber")," ",IF(OR(K$3="E",K$3="EMB"),IF(MOD(K14,9)=0,"—",16*K14),IF(OR(K$3="M",K$3="MADI"),"—","Err")))</f>
        <v>7584</v>
      </c>
      <c r="M15" s="10">
        <f>IF(OR(M$3="S",M$3="STD",M$3="",M$3="A",M$3="AES",M$3="F",M$3="Fiber")," ",IF(OR(M$3="E",M$3="EMB"),IF(MOD(M14,9)=0,"—",16*M14-15),IF(OR(M$3="M",M$3="MADI"),"—","Err")))</f>
        <v>7281</v>
      </c>
      <c r="N15" s="7">
        <f>IF(OR(M$3="S",M$3="STD",M$3="",M$3="A",M$3="AES",M$3="F",M$3="Fiber")," ",IF(OR(M$3="E",M$3="EMB"),IF(MOD(M14,9)=0,"—",16*M14),IF(OR(M$3="M",M$3="MADI"),"—","Err")))</f>
        <v>7296</v>
      </c>
      <c r="O15" s="10">
        <f>IF(OR(O$3="S",O$3="STD",O$3="",O$3="A",O$3="AES",O$3="F",O$3="Fiber")," ",IF(OR(O$3="E",O$3="EMB"),IF(MOD(O14,9)=0,"—",16*O14-15),IF(OR(O$3="M",O$3="MADI"),"—","Err")))</f>
        <v>6993</v>
      </c>
      <c r="P15" s="7">
        <f>IF(OR(O$3="S",O$3="STD",O$3="",O$3="A",O$3="AES",O$3="F",O$3="Fiber")," ",IF(OR(O$3="E",O$3="EMB"),IF(MOD(O14,9)=0,"—",16*O14),IF(OR(O$3="M",O$3="MADI"),"—","Err")))</f>
        <v>7008</v>
      </c>
      <c r="Q15" s="10">
        <f>IF(OR(Q$3="S",Q$3="STD",Q$3="",Q$3="A",Q$3="AES",Q$3="F",Q$3="Fiber")," ",IF(OR(Q$3="E",Q$3="EMB"),IF(MOD(Q14,9)=0,"—",16*Q14-15),IF(OR(Q$3="M",Q$3="MADI"),"—","Err")))</f>
        <v>6705</v>
      </c>
      <c r="R15" s="7">
        <f>IF(OR(Q$3="S",Q$3="STD",Q$3="",Q$3="A",Q$3="AES",Q$3="F",Q$3="Fiber")," ",IF(OR(Q$3="E",Q$3="EMB"),IF(MOD(Q14,9)=0,"—",16*Q14),IF(OR(Q$3="M",Q$3="MADI"),"—","Err")))</f>
        <v>6720</v>
      </c>
      <c r="S15" s="10" t="str">
        <f>IF(OR(S$3="S",S$3="STD",S$3="",S$3="A",S$3="AES",S$3="F",S$3="Fiber")," ",IF(OR(S$3="E",S$3="EMB"),IF(MOD(S14,9)=0,"—",16*S14-15),IF(OR(S$3="M",S$3="MADI"),"—","Err")))</f>
        <v xml:space="preserve"> </v>
      </c>
      <c r="T15" s="7" t="str">
        <f>IF(OR(S$3="S",S$3="STD",S$3="",S$3="A",S$3="AES",S$3="F",S$3="Fiber")," ",IF(OR(S$3="E",S$3="EMB"),IF(MOD(S14,9)=0,"—",16*S14),IF(OR(S$3="M",S$3="MADI"),"—","Err")))</f>
        <v xml:space="preserve"> </v>
      </c>
      <c r="U15" s="10" t="str">
        <f>IF(OR(U$3="S",U$3="STD",U$3="",U$3="A",U$3="AES",U$3="F",U$3="Fiber")," ",IF(OR(U$3="E",U$3="EMB"),IF(MOD(U14,9)=0,"—",16*U14-15),IF(OR(U$3="M",U$3="MADI"),"—","Err")))</f>
        <v xml:space="preserve"> </v>
      </c>
      <c r="V15" s="7" t="str">
        <f>IF(OR(U$3="S",U$3="STD",U$3="",U$3="A",U$3="AES",U$3="F",U$3="Fiber")," ",IF(OR(U$3="E",U$3="EMB"),IF(MOD(U14,9)=0,"—",16*U14),IF(OR(U$3="M",U$3="MADI"),"—","Err")))</f>
        <v xml:space="preserve"> </v>
      </c>
      <c r="W15" s="10" t="str">
        <f>IF(OR(W$3="S",W$3="STD",W$3="",W$3="A",W$3="AES",W$3="F",W$3="Fiber")," ",IF(OR(W$3="E",W$3="EMB"),IF(MOD(W14,9)=0,"—",16*W14-15),IF(OR(W$3="M",W$3="MADI"),"—","Err")))</f>
        <v>Err</v>
      </c>
      <c r="X15" s="7" t="str">
        <f>IF(OR(W$3="S",W$3="STD",W$3="",W$3="A",W$3="AES",W$3="F",W$3="Fiber")," ",IF(OR(W$3="E",W$3="EMB"),IF(MOD(W14,9)=0,"—",16*W14),IF(OR(W$3="M",W$3="MADI"),"—","Err")))</f>
        <v>Err</v>
      </c>
      <c r="Y15" s="10">
        <f>IF(OR(Y$3="S",Y$3="STD",Y$3="",Y$3="A",Y$3="AES",Y$3="F",Y$3="Fiber")," ",IF(OR(Y$3="E",Y$3="EMB"),IF(MOD(Y14,9)=0,"—",16*Y14-15),IF(OR(Y$3="M",Y$3="MADI"),"—","Err")))</f>
        <v>5553</v>
      </c>
      <c r="Z15" s="7">
        <f>IF(OR(Y$3="S",Y$3="STD",Y$3="",Y$3="A",Y$3="AES",Y$3="F",Y$3="Fiber")," ",IF(OR(Y$3="E",Y$3="EMB"),IF(MOD(Y14,9)=0,"—",16*Y14),IF(OR(Y$3="M",Y$3="MADI"),"—","Err")))</f>
        <v>5568</v>
      </c>
      <c r="AA15" s="10">
        <f>IF(OR(AA$3="S",AA$3="STD",AA$3="",AA$3="A",AA$3="AES",AA$3="F",AA$3="Fiber")," ",IF(OR(AA$3="E",AA$3="EMB"),IF(MOD(AA14,9)=0,"—",16*AA14-15),IF(OR(AA$3="M",AA$3="MADI"),"—","Err")))</f>
        <v>5265</v>
      </c>
      <c r="AB15" s="7">
        <f>IF(OR(AA$3="S",AA$3="STD",AA$3="",AA$3="A",AA$3="AES",AA$3="F",AA$3="Fiber")," ",IF(OR(AA$3="E",AA$3="EMB"),IF(MOD(AA14,9)=0,"—",16*AA14),IF(OR(AA$3="M",AA$3="MADI"),"—","Err")))</f>
        <v>5280</v>
      </c>
      <c r="AC15" s="10">
        <f>IF(OR(AC$3="S",AC$3="STD",AC$3="",AC$3="A",AC$3="AES",AC$3="F",AC$3="Fiber")," ",IF(OR(AC$3="E",AC$3="EMB"),IF(MOD(AC14,9)=0,"—",16*AC14-15),IF(OR(AC$3="M",AC$3="MADI"),"—","Err")))</f>
        <v>4977</v>
      </c>
      <c r="AD15" s="7">
        <f>IF(OR(AC$3="S",AC$3="STD",AC$3="",AC$3="A",AC$3="AES",AC$3="F",AC$3="Fiber")," ",IF(OR(AC$3="E",AC$3="EMB"),IF(MOD(AC14,9)=0,"—",16*AC14),IF(OR(AC$3="M",AC$3="MADI"),"—","Err")))</f>
        <v>4992</v>
      </c>
      <c r="AE15" s="10">
        <f>IF(OR(AE$3="S",AE$3="STD",AE$3="",AE$3="A",AE$3="AES",AE$3="F",AE$3="Fiber")," ",IF(OR(AE$3="E",AE$3="EMB"),IF(MOD(AE14,9)=0,"—",16*AE14-15),IF(OR(AE$3="M",AE$3="MADI"),"—","Err")))</f>
        <v>4689</v>
      </c>
      <c r="AF15" s="7">
        <f>IF(OR(AE$3="S",AE$3="STD",AE$3="",AE$3="A",AE$3="AES",AE$3="F",AE$3="Fiber")," ",IF(OR(AE$3="E",AE$3="EMB"),IF(MOD(AE14,9)=0,"—",16*AE14),IF(OR(AE$3="M",AE$3="MADI"),"—","Err")))</f>
        <v>4704</v>
      </c>
      <c r="AG15" s="10">
        <f>IF(OR(AG$3="S",AG$3="STD",AG$3="",AG$3="A",AG$3="AES",AG$3="F",AG$3="Fiber")," ",IF(OR(AG$3="E",AG$3="EMB"),IF(MOD(AG14,9)=0,"—",16*AG14-15),IF(OR(AG$3="M",AG$3="MADI"),"—","Err")))</f>
        <v>4401</v>
      </c>
      <c r="AH15" s="7">
        <f>IF(OR(AG$3="S",AG$3="STD",AG$3="",AG$3="A",AG$3="AES",AG$3="F",AG$3="Fiber")," ",IF(OR(AG$3="E",AG$3="EMB"),IF(MOD(AG14,9)=0,"—",16*AG14),IF(OR(AG$3="M",AG$3="MADI"),"—","Err")))</f>
        <v>4416</v>
      </c>
      <c r="AI15" s="10">
        <f>IF(OR(AI$3="S",AI$3="STD",AI$3="",AI$3="A",AI$3="AES",AI$3="F",AI$3="Fiber")," ",IF(OR(AI$3="E",AI$3="EMB"),IF(MOD(AI14,9)=0,"—",16*AI14-15),IF(OR(AI$3="M",AI$3="MADI"),"—","Err")))</f>
        <v>4113</v>
      </c>
      <c r="AJ15" s="7">
        <f>IF(OR(AI$3="S",AI$3="STD",AI$3="",AI$3="A",AI$3="AES",AI$3="F",AI$3="Fiber")," ",IF(OR(AI$3="E",AI$3="EMB"),IF(MOD(AI14,9)=0,"—",16*AI14),IF(OR(AI$3="M",AI$3="MADI"),"—","Err")))</f>
        <v>4128</v>
      </c>
      <c r="AK15" s="10">
        <f>IF(OR(AK$3="S",AK$3="STD",AK$3="",AK$3="A",AK$3="AES",AK$3="F",AK$3="Fiber")," ",IF(OR(AK$3="E",AK$3="EMB"),IF(MOD(AK14,9)=0,"—",16*AK14-15),IF(OR(AK$3="M",AK$3="MADI"),"—","Err")))</f>
        <v>3825</v>
      </c>
      <c r="AL15" s="7">
        <f>IF(OR(AK$3="S",AK$3="STD",AK$3="",AK$3="A",AK$3="AES",AK$3="F",AK$3="Fiber")," ",IF(OR(AK$3="E",AK$3="EMB"),IF(MOD(AK14,9)=0,"—",16*AK14),IF(OR(AK$3="M",AK$3="MADI"),"—","Err")))</f>
        <v>3840</v>
      </c>
      <c r="AM15" s="10">
        <f>IF(OR(AM$3="S",AM$3="STD",AM$3="",AM$3="A",AM$3="AES",AM$3="F",AM$3="Fiber")," ",IF(OR(AM$3="E",AM$3="EMB"),IF(MOD(AM14,9)=0,"—",16*AM14-15),IF(OR(AM$3="M",AM$3="MADI"),"—","Err")))</f>
        <v>3537</v>
      </c>
      <c r="AN15" s="7">
        <f>IF(OR(AM$3="S",AM$3="STD",AM$3="",AM$3="A",AM$3="AES",AM$3="F",AM$3="Fiber")," ",IF(OR(AM$3="E",AM$3="EMB"),IF(MOD(AM14,9)=0,"—",16*AM14),IF(OR(AM$3="M",AM$3="MADI"),"—","Err")))</f>
        <v>3552</v>
      </c>
      <c r="AO15" s="10" t="str">
        <f>IF(OR(AO$3="S",AO$3="STD",AO$3="",AO$3="A",AO$3="AES",AO$3="F",AO$3="Fiber")," ",IF(OR(AO$3="E",AO$3="EMB"),IF(MOD(AO14,9)=0,"—",16*AO14-15),IF(OR(AO$3="M",AO$3="MADI"),"—","Err")))</f>
        <v xml:space="preserve"> </v>
      </c>
      <c r="AP15" s="7" t="str">
        <f>IF(OR(AO$3="S",AO$3="STD",AO$3="",AO$3="A",AO$3="AES",AO$3="F",AO$3="Fiber")," ",IF(OR(AO$3="E",AO$3="EMB"),IF(MOD(AO14,9)=0,"—",16*AO14),IF(OR(AO$3="M",AO$3="MADI"),"—","Err")))</f>
        <v xml:space="preserve"> </v>
      </c>
      <c r="AQ15" s="10">
        <f>IF(OR(AQ$3="S",AQ$3="STD",AQ$3="",AQ$3="A",AQ$3="AES",AQ$3="F",AQ$3="Fiber")," ",IF(OR(AQ$3="E",AQ$3="EMB"),IF(MOD(AQ14,9)=0,"—",16*AQ14-15),IF(OR(AQ$3="M",AQ$3="MADI"),"—","Err")))</f>
        <v>2961</v>
      </c>
      <c r="AR15" s="7">
        <f>IF(OR(AQ$3="S",AQ$3="STD",AQ$3="",AQ$3="A",AQ$3="AES",AQ$3="F",AQ$3="Fiber")," ",IF(OR(AQ$3="E",AQ$3="EMB"),IF(MOD(AQ14,9)=0,"—",16*AQ14),IF(OR(AQ$3="M",AQ$3="MADI"),"—","Err")))</f>
        <v>2976</v>
      </c>
      <c r="AS15" s="10">
        <f>IF(OR(AS$3="S",AS$3="STD",AS$3="",AS$3="A",AS$3="AES",AS$3="F",AS$3="Fiber")," ",IF(OR(AS$3="E",AS$3="EMB"),IF(MOD(AS14,9)=0,"—",16*AS14-15),IF(OR(AS$3="M",AS$3="MADI"),"—","Err")))</f>
        <v>2673</v>
      </c>
      <c r="AT15" s="7">
        <f>IF(OR(AS$3="S",AS$3="STD",AS$3="",AS$3="A",AS$3="AES",AS$3="F",AS$3="Fiber")," ",IF(OR(AS$3="E",AS$3="EMB"),IF(MOD(AS14,9)=0,"—",16*AS14),IF(OR(AS$3="M",AS$3="MADI"),"—","Err")))</f>
        <v>2688</v>
      </c>
      <c r="AU15" s="10">
        <f>IF(OR(AU$3="S",AU$3="STD",AU$3="",AU$3="A",AU$3="AES",AU$3="F",AU$3="Fiber")," ",IF(OR(AU$3="E",AU$3="EMB"),IF(MOD(AU14,9)=0,"—",16*AU14-15),IF(OR(AU$3="M",AU$3="MADI"),"—","Err")))</f>
        <v>2385</v>
      </c>
      <c r="AV15" s="7">
        <f>IF(OR(AU$3="S",AU$3="STD",AU$3="",AU$3="A",AU$3="AES",AU$3="F",AU$3="Fiber")," ",IF(OR(AU$3="E",AU$3="EMB"),IF(MOD(AU14,9)=0,"—",16*AU14),IF(OR(AU$3="M",AU$3="MADI"),"—","Err")))</f>
        <v>2400</v>
      </c>
      <c r="AW15" s="10">
        <f>IF(OR(AW$3="S",AW$3="STD",AW$3="",AW$3="A",AW$3="AES",AW$3="F",AW$3="Fiber")," ",IF(OR(AW$3="E",AW$3="EMB"),IF(MOD(AW14,9)=0,"—",16*AW14-15),IF(OR(AW$3="M",AW$3="MADI"),"—","Err")))</f>
        <v>2097</v>
      </c>
      <c r="AX15" s="7">
        <f>IF(OR(AW$3="S",AW$3="STD",AW$3="",AW$3="A",AW$3="AES",AW$3="F",AW$3="Fiber")," ",IF(OR(AW$3="E",AW$3="EMB"),IF(MOD(AW14,9)=0,"—",16*AW14),IF(OR(AW$3="M",AW$3="MADI"),"—","Err")))</f>
        <v>2112</v>
      </c>
      <c r="AY15" s="10" t="str">
        <f>IF(OR(AY$3="S",AY$3="STD",AY$3="",AY$3="A",AY$3="AES",AY$3="F",AY$3="Fiber")," ",IF(OR(AY$3="E",AY$3="EMB"),IF(MOD(AY14,9)=0,"—",16*AY14-15),IF(OR(AY$3="M",AY$3="MADI"),"—","Err")))</f>
        <v xml:space="preserve"> </v>
      </c>
      <c r="AZ15" s="7" t="str">
        <f>IF(OR(AY$3="S",AY$3="STD",AY$3="",AY$3="A",AY$3="AES",AY$3="F",AY$3="Fiber")," ",IF(OR(AY$3="E",AY$3="EMB"),IF(MOD(AY14,9)=0,"—",16*AY14),IF(OR(AY$3="M",AY$3="MADI"),"—","Err")))</f>
        <v xml:space="preserve"> </v>
      </c>
      <c r="BA15" s="10">
        <f>IF(OR(BA$3="S",BA$3="STD",BA$3="",BA$3="A",BA$3="AES",BA$3="F",BA$3="Fiber")," ",IF(OR(BA$3="E",BA$3="EMB"),IF(MOD(BA14,9)=0,"—",16*BA14-15),IF(OR(BA$3="M",BA$3="MADI"),"—","Err")))</f>
        <v>1521</v>
      </c>
      <c r="BB15" s="7">
        <f>IF(OR(BA$3="S",BA$3="STD",BA$3="",BA$3="A",BA$3="AES",BA$3="F",BA$3="Fiber")," ",IF(OR(BA$3="E",BA$3="EMB"),IF(MOD(BA14,9)=0,"—",16*BA14),IF(OR(BA$3="M",BA$3="MADI"),"—","Err")))</f>
        <v>1536</v>
      </c>
      <c r="BC15" s="10" t="str">
        <f>IF(OR(BC$3="S",BC$3="STD",BC$3="",BC$3="A",BC$3="AES",BC$3="F",BC$3="Fiber")," ",IF(OR(BC$3="E",BC$3="EMB"),IF(MOD(BC14,9)=0,"—",16*BC14-15),IF(OR(BC$3="M",BC$3="MADI"),"—","Err")))</f>
        <v xml:space="preserve"> </v>
      </c>
      <c r="BD15" s="7" t="str">
        <f>IF(OR(BC$3="S",BC$3="STD",BC$3="",BC$3="A",BC$3="AES",BC$3="F",BC$3="Fiber")," ",IF(OR(BC$3="E",BC$3="EMB"),IF(MOD(BC14,9)=0,"—",16*BC14),IF(OR(BC$3="M",BC$3="MADI"),"—","Err")))</f>
        <v xml:space="preserve"> </v>
      </c>
      <c r="BE15" s="10">
        <f>IF(OR(BE$3="S",BE$3="STD",BE$3="",BE$3="A",BE$3="AES",BE$3="F",BE$3="Fiber")," ",IF(OR(BE$3="E",BE$3="EMB"),IF(MOD(BE14,9)=0,"—",16*BE14-15),IF(OR(BE$3="M",BE$3="MADI"),"—","Err")))</f>
        <v>945</v>
      </c>
      <c r="BF15" s="7">
        <f>IF(OR(BE$3="S",BE$3="STD",BE$3="",BE$3="A",BE$3="AES",BE$3="F",BE$3="Fiber")," ",IF(OR(BE$3="E",BE$3="EMB"),IF(MOD(BE14,9)=0,"—",16*BE14),IF(OR(BE$3="M",BE$3="MADI"),"—","Err")))</f>
        <v>960</v>
      </c>
      <c r="BG15" s="10" t="str">
        <f>IF(OR(BG$3="S",BG$3="STD",BG$3="",BG$3="A",BG$3="AES",BG$3="F",BG$3="Fiber")," ",IF(OR(BG$3="E",BG$3="EMB"),IF(MOD(BG14,9)=0,"—",16*BG14-15),IF(OR(BG$3="M",BG$3="MADI"),"—","Err")))</f>
        <v>—</v>
      </c>
      <c r="BH15" s="7" t="str">
        <f>IF(OR(BG$3="S",BG$3="STD",BG$3="",BG$3="A",BG$3="AES",BG$3="F",BG$3="Fiber")," ",IF(OR(BG$3="E",BG$3="EMB"),IF(MOD(BG14,9)=0,"—",16*BG14),IF(OR(BG$3="M",BG$3="MADI"),"—","Err")))</f>
        <v>—</v>
      </c>
      <c r="BI15" s="10">
        <f>IF(OR(BI$3="S",BI$3="STD",BI$3="",BI$3="A",BI$3="AES",BI$3="F",BI$3="Fiber")," ",IF(OR(BI$3="E",BI$3="EMB"),IF(MOD(BI14,9)=0,"—",16*BI14-15),IF(OR(BI$3="M",BI$3="MADI"),"—","Err")))</f>
        <v>369</v>
      </c>
      <c r="BJ15" s="7">
        <f>IF(OR(BI$3="S",BI$3="STD",BI$3="",BI$3="A",BI$3="AES",BI$3="F",BI$3="Fiber")," ",IF(OR(BI$3="E",BI$3="EMB"),IF(MOD(BI14,9)=0,"—",16*BI14),IF(OR(BI$3="M",BI$3="MADI"),"—","Err")))</f>
        <v>384</v>
      </c>
      <c r="BK15" s="10" t="str">
        <f>IF(OR(BK$3="S",BK$3="STD",BK$3="",BK$3="A",BK$3="AES",BK$3="F",BK$3="Fiber")," ",IF(OR(BK$3="E",BK$3="EMB"),IF(MOD(BK14,9)=0,"—",16*BK14-15),IF(OR(BK$3="M",BK$3="MADI"),"—","Err")))</f>
        <v>—</v>
      </c>
      <c r="BL15" s="7" t="str">
        <f>IF(OR(BK$3="S",BK$3="STD",BK$3="",BK$3="A",BK$3="AES",BK$3="F",BK$3="Fiber")," ",IF(OR(BK$3="E",BK$3="EMB"),IF(MOD(BK14,9)=0,"—",16*BK14),IF(OR(BK$3="M",BK$3="MADI"),"—","Err")))</f>
        <v>—</v>
      </c>
      <c r="BM15" s="12"/>
      <c r="BN15" s="15"/>
    </row>
    <row r="16" spans="1:70" s="1" customFormat="1" x14ac:dyDescent="0.25">
      <c r="A16" s="11">
        <f>(A$2)*18-11</f>
        <v>565</v>
      </c>
      <c r="B16" s="6"/>
      <c r="C16" s="11">
        <f>(C$2)*18-11</f>
        <v>547</v>
      </c>
      <c r="D16" s="6"/>
      <c r="E16" s="11">
        <f>(E$2)*18-11</f>
        <v>529</v>
      </c>
      <c r="F16" s="6"/>
      <c r="G16" s="11">
        <f>(G$2)*18-11</f>
        <v>511</v>
      </c>
      <c r="H16" s="6"/>
      <c r="I16" s="11">
        <f>(I$2)*18-11</f>
        <v>493</v>
      </c>
      <c r="J16" s="6"/>
      <c r="K16" s="11">
        <f>(K$2)*18-11</f>
        <v>475</v>
      </c>
      <c r="L16" s="6"/>
      <c r="M16" s="11">
        <f>(M$2)*18-11</f>
        <v>457</v>
      </c>
      <c r="N16" s="6"/>
      <c r="O16" s="11">
        <f>(O$2)*18-11</f>
        <v>439</v>
      </c>
      <c r="P16" s="6"/>
      <c r="Q16" s="11">
        <f>(Q$2)*18-11</f>
        <v>421</v>
      </c>
      <c r="R16" s="6"/>
      <c r="S16" s="11">
        <f>(S$2)*18-11</f>
        <v>403</v>
      </c>
      <c r="T16" s="6"/>
      <c r="U16" s="11">
        <f>(U$2)*18-11</f>
        <v>385</v>
      </c>
      <c r="V16" s="6"/>
      <c r="W16" s="11">
        <f>(W$2)*18-11</f>
        <v>367</v>
      </c>
      <c r="X16" s="6"/>
      <c r="Y16" s="11">
        <f>(Y$2)*18-11</f>
        <v>349</v>
      </c>
      <c r="Z16" s="6"/>
      <c r="AA16" s="11">
        <f>(AA$2)*18-11</f>
        <v>331</v>
      </c>
      <c r="AB16" s="6"/>
      <c r="AC16" s="11">
        <f>(AC$2)*18-11</f>
        <v>313</v>
      </c>
      <c r="AD16" s="6"/>
      <c r="AE16" s="11">
        <f>(AE$2)*18-11</f>
        <v>295</v>
      </c>
      <c r="AF16" s="6"/>
      <c r="AG16" s="11">
        <f>(AG$2)*18-11</f>
        <v>277</v>
      </c>
      <c r="AH16" s="6"/>
      <c r="AI16" s="11">
        <f>(AI$2)*18-11</f>
        <v>259</v>
      </c>
      <c r="AJ16" s="6"/>
      <c r="AK16" s="11">
        <f>(AK$2)*18-11</f>
        <v>241</v>
      </c>
      <c r="AL16" s="6"/>
      <c r="AM16" s="11">
        <f>(AM$2)*18-11</f>
        <v>223</v>
      </c>
      <c r="AN16" s="6"/>
      <c r="AO16" s="11">
        <f>(AO$2)*18-11</f>
        <v>205</v>
      </c>
      <c r="AP16" s="6"/>
      <c r="AQ16" s="11">
        <f>(AQ$2)*18-11</f>
        <v>187</v>
      </c>
      <c r="AR16" s="6"/>
      <c r="AS16" s="11">
        <f>(AS$2)*18-11</f>
        <v>169</v>
      </c>
      <c r="AT16" s="6"/>
      <c r="AU16" s="11">
        <f>(AU$2)*18-11</f>
        <v>151</v>
      </c>
      <c r="AV16" s="6"/>
      <c r="AW16" s="11">
        <f>(AW$2)*18-11</f>
        <v>133</v>
      </c>
      <c r="AX16" s="6"/>
      <c r="AY16" s="11">
        <f>(AY$2)*18-11</f>
        <v>115</v>
      </c>
      <c r="AZ16" s="6"/>
      <c r="BA16" s="11">
        <f>(BA$2)*18-11</f>
        <v>97</v>
      </c>
      <c r="BB16" s="6"/>
      <c r="BC16" s="11">
        <f>(BC$2)*18-11</f>
        <v>79</v>
      </c>
      <c r="BD16" s="6"/>
      <c r="BE16" s="11">
        <f>(BE$2)*18-11</f>
        <v>61</v>
      </c>
      <c r="BF16" s="6"/>
      <c r="BG16" s="11">
        <f>(BG$2)*18-11</f>
        <v>43</v>
      </c>
      <c r="BH16" s="6"/>
      <c r="BI16" s="11">
        <f>(BI$2)*18-11</f>
        <v>25</v>
      </c>
      <c r="BJ16" s="6"/>
      <c r="BK16" s="11">
        <f>(BK$2)*18-11</f>
        <v>7</v>
      </c>
      <c r="BL16" s="6"/>
      <c r="BM16" s="3"/>
      <c r="BN16" s="14"/>
    </row>
    <row r="17" spans="1:66" s="5" customFormat="1" ht="13.5" x14ac:dyDescent="0.25">
      <c r="A17" s="10">
        <f>IF(OR(A$3="S",A$3="STD",A$3="",A$3="A",A$3="AES",A$3="F",A$3="Fiber")," ",IF(OR(A$3="E",A$3="EMB"),IF(MOD(A16,9)=0,"—",16*A16-15),IF(OR(A$3="M",A$3="MADI"),"—","Err")))</f>
        <v>9025</v>
      </c>
      <c r="B17" s="7">
        <f>IF(OR(A$3="S",A$3="STD",A$3="",A$3="A",A$3="AES",A$3="F",A$3="Fiber")," ",IF(OR(A$3="E",A$3="EMB"),IF(MOD(A16,9)=0,"—",16*A16),IF(OR(A$3="M",A$3="MADI"),"—","Err")))</f>
        <v>9040</v>
      </c>
      <c r="C17" s="10">
        <f>IF(OR(C$3="S",C$3="STD",C$3="",C$3="A",C$3="AES",C$3="F",C$3="Fiber")," ",IF(OR(C$3="E",C$3="EMB"),IF(MOD(C16,9)=0,"—",16*C16-15),IF(OR(C$3="M",C$3="MADI"),"—","Err")))</f>
        <v>8737</v>
      </c>
      <c r="D17" s="7">
        <f>IF(OR(C$3="S",C$3="STD",C$3="",C$3="A",C$3="AES",C$3="F",C$3="Fiber")," ",IF(OR(C$3="E",C$3="EMB"),IF(MOD(C16,9)=0,"—",16*C16),IF(OR(C$3="M",C$3="MADI"),"—","Err")))</f>
        <v>8752</v>
      </c>
      <c r="E17" s="10">
        <f>IF(OR(E$3="S",E$3="STD",E$3="",E$3="A",E$3="AES",E$3="F",E$3="Fiber")," ",IF(OR(E$3="E",E$3="EMB"),IF(MOD(E16,9)=0,"—",16*E16-15),IF(OR(E$3="M",E$3="MADI"),"—","Err")))</f>
        <v>8449</v>
      </c>
      <c r="F17" s="7">
        <f>IF(OR(E$3="S",E$3="STD",E$3="",E$3="A",E$3="AES",E$3="F",E$3="Fiber")," ",IF(OR(E$3="E",E$3="EMB"),IF(MOD(E16,9)=0,"—",16*E16),IF(OR(E$3="M",E$3="MADI"),"—","Err")))</f>
        <v>8464</v>
      </c>
      <c r="G17" s="10">
        <f>IF(OR(G$3="S",G$3="STD",G$3="",G$3="A",G$3="AES",G$3="F",G$3="Fiber")," ",IF(OR(G$3="E",G$3="EMB"),IF(MOD(G16,9)=0,"—",16*G16-15),IF(OR(G$3="M",G$3="MADI"),"—","Err")))</f>
        <v>8161</v>
      </c>
      <c r="H17" s="7">
        <f>IF(OR(G$3="S",G$3="STD",G$3="",G$3="A",G$3="AES",G$3="F",G$3="Fiber")," ",IF(OR(G$3="E",G$3="EMB"),IF(MOD(G16,9)=0,"—",16*G16),IF(OR(G$3="M",G$3="MADI"),"—","Err")))</f>
        <v>8176</v>
      </c>
      <c r="I17" s="10">
        <f>IF(OR(I$3="S",I$3="STD",I$3="",I$3="A",I$3="AES",I$3="F",I$3="Fiber")," ",IF(OR(I$3="E",I$3="EMB"),IF(MOD(I16,9)=0,"—",16*I16-15),IF(OR(I$3="M",I$3="MADI"),"—","Err")))</f>
        <v>7873</v>
      </c>
      <c r="J17" s="7">
        <f>IF(OR(I$3="S",I$3="STD",I$3="",I$3="A",I$3="AES",I$3="F",I$3="Fiber")," ",IF(OR(I$3="E",I$3="EMB"),IF(MOD(I16,9)=0,"—",16*I16),IF(OR(I$3="M",I$3="MADI"),"—","Err")))</f>
        <v>7888</v>
      </c>
      <c r="K17" s="10">
        <f>IF(OR(K$3="S",K$3="STD",K$3="",K$3="A",K$3="AES",K$3="F",K$3="Fiber")," ",IF(OR(K$3="E",K$3="EMB"),IF(MOD(K16,9)=0,"—",16*K16-15),IF(OR(K$3="M",K$3="MADI"),"—","Err")))</f>
        <v>7585</v>
      </c>
      <c r="L17" s="7">
        <f>IF(OR(K$3="S",K$3="STD",K$3="",K$3="A",K$3="AES",K$3="F",K$3="Fiber")," ",IF(OR(K$3="E",K$3="EMB"),IF(MOD(K16,9)=0,"—",16*K16),IF(OR(K$3="M",K$3="MADI"),"—","Err")))</f>
        <v>7600</v>
      </c>
      <c r="M17" s="10">
        <f>IF(OR(M$3="S",M$3="STD",M$3="",M$3="A",M$3="AES",M$3="F",M$3="Fiber")," ",IF(OR(M$3="E",M$3="EMB"),IF(MOD(M16,9)=0,"—",16*M16-15),IF(OR(M$3="M",M$3="MADI"),"—","Err")))</f>
        <v>7297</v>
      </c>
      <c r="N17" s="7">
        <f>IF(OR(M$3="S",M$3="STD",M$3="",M$3="A",M$3="AES",M$3="F",M$3="Fiber")," ",IF(OR(M$3="E",M$3="EMB"),IF(MOD(M16,9)=0,"—",16*M16),IF(OR(M$3="M",M$3="MADI"),"—","Err")))</f>
        <v>7312</v>
      </c>
      <c r="O17" s="10">
        <f>IF(OR(O$3="S",O$3="STD",O$3="",O$3="A",O$3="AES",O$3="F",O$3="Fiber")," ",IF(OR(O$3="E",O$3="EMB"),IF(MOD(O16,9)=0,"—",16*O16-15),IF(OR(O$3="M",O$3="MADI"),"—","Err")))</f>
        <v>7009</v>
      </c>
      <c r="P17" s="7">
        <f>IF(OR(O$3="S",O$3="STD",O$3="",O$3="A",O$3="AES",O$3="F",O$3="Fiber")," ",IF(OR(O$3="E",O$3="EMB"),IF(MOD(O16,9)=0,"—",16*O16),IF(OR(O$3="M",O$3="MADI"),"—","Err")))</f>
        <v>7024</v>
      </c>
      <c r="Q17" s="10">
        <f>IF(OR(Q$3="S",Q$3="STD",Q$3="",Q$3="A",Q$3="AES",Q$3="F",Q$3="Fiber")," ",IF(OR(Q$3="E",Q$3="EMB"),IF(MOD(Q16,9)=0,"—",16*Q16-15),IF(OR(Q$3="M",Q$3="MADI"),"—","Err")))</f>
        <v>6721</v>
      </c>
      <c r="R17" s="7">
        <f>IF(OR(Q$3="S",Q$3="STD",Q$3="",Q$3="A",Q$3="AES",Q$3="F",Q$3="Fiber")," ",IF(OR(Q$3="E",Q$3="EMB"),IF(MOD(Q16,9)=0,"—",16*Q16),IF(OR(Q$3="M",Q$3="MADI"),"—","Err")))</f>
        <v>6736</v>
      </c>
      <c r="S17" s="10" t="str">
        <f>IF(OR(S$3="S",S$3="STD",S$3="",S$3="A",S$3="AES",S$3="F",S$3="Fiber")," ",IF(OR(S$3="E",S$3="EMB"),IF(MOD(S16,9)=0,"—",16*S16-15),IF(OR(S$3="M",S$3="MADI"),"—","Err")))</f>
        <v xml:space="preserve"> </v>
      </c>
      <c r="T17" s="7" t="str">
        <f>IF(OR(S$3="S",S$3="STD",S$3="",S$3="A",S$3="AES",S$3="F",S$3="Fiber")," ",IF(OR(S$3="E",S$3="EMB"),IF(MOD(S16,9)=0,"—",16*S16),IF(OR(S$3="M",S$3="MADI"),"—","Err")))</f>
        <v xml:space="preserve"> </v>
      </c>
      <c r="U17" s="10" t="str">
        <f>IF(OR(U$3="S",U$3="STD",U$3="",U$3="A",U$3="AES",U$3="F",U$3="Fiber")," ",IF(OR(U$3="E",U$3="EMB"),IF(MOD(U16,9)=0,"—",16*U16-15),IF(OR(U$3="M",U$3="MADI"),"—","Err")))</f>
        <v xml:space="preserve"> </v>
      </c>
      <c r="V17" s="7" t="str">
        <f>IF(OR(U$3="S",U$3="STD",U$3="",U$3="A",U$3="AES",U$3="F",U$3="Fiber")," ",IF(OR(U$3="E",U$3="EMB"),IF(MOD(U16,9)=0,"—",16*U16),IF(OR(U$3="M",U$3="MADI"),"—","Err")))</f>
        <v xml:space="preserve"> </v>
      </c>
      <c r="W17" s="10" t="str">
        <f>IF(OR(W$3="S",W$3="STD",W$3="",W$3="A",W$3="AES",W$3="F",W$3="Fiber")," ",IF(OR(W$3="E",W$3="EMB"),IF(MOD(W16,9)=0,"—",16*W16-15),IF(OR(W$3="M",W$3="MADI"),"—","Err")))</f>
        <v>Err</v>
      </c>
      <c r="X17" s="7" t="str">
        <f>IF(OR(W$3="S",W$3="STD",W$3="",W$3="A",W$3="AES",W$3="F",W$3="Fiber")," ",IF(OR(W$3="E",W$3="EMB"),IF(MOD(W16,9)=0,"—",16*W16),IF(OR(W$3="M",W$3="MADI"),"—","Err")))</f>
        <v>Err</v>
      </c>
      <c r="Y17" s="10">
        <f>IF(OR(Y$3="S",Y$3="STD",Y$3="",Y$3="A",Y$3="AES",Y$3="F",Y$3="Fiber")," ",IF(OR(Y$3="E",Y$3="EMB"),IF(MOD(Y16,9)=0,"—",16*Y16-15),IF(OR(Y$3="M",Y$3="MADI"),"—","Err")))</f>
        <v>5569</v>
      </c>
      <c r="Z17" s="7">
        <f>IF(OR(Y$3="S",Y$3="STD",Y$3="",Y$3="A",Y$3="AES",Y$3="F",Y$3="Fiber")," ",IF(OR(Y$3="E",Y$3="EMB"),IF(MOD(Y16,9)=0,"—",16*Y16),IF(OR(Y$3="M",Y$3="MADI"),"—","Err")))</f>
        <v>5584</v>
      </c>
      <c r="AA17" s="10">
        <f>IF(OR(AA$3="S",AA$3="STD",AA$3="",AA$3="A",AA$3="AES",AA$3="F",AA$3="Fiber")," ",IF(OR(AA$3="E",AA$3="EMB"),IF(MOD(AA16,9)=0,"—",16*AA16-15),IF(OR(AA$3="M",AA$3="MADI"),"—","Err")))</f>
        <v>5281</v>
      </c>
      <c r="AB17" s="7">
        <f>IF(OR(AA$3="S",AA$3="STD",AA$3="",AA$3="A",AA$3="AES",AA$3="F",AA$3="Fiber")," ",IF(OR(AA$3="E",AA$3="EMB"),IF(MOD(AA16,9)=0,"—",16*AA16),IF(OR(AA$3="M",AA$3="MADI"),"—","Err")))</f>
        <v>5296</v>
      </c>
      <c r="AC17" s="10">
        <f>IF(OR(AC$3="S",AC$3="STD",AC$3="",AC$3="A",AC$3="AES",AC$3="F",AC$3="Fiber")," ",IF(OR(AC$3="E",AC$3="EMB"),IF(MOD(AC16,9)=0,"—",16*AC16-15),IF(OR(AC$3="M",AC$3="MADI"),"—","Err")))</f>
        <v>4993</v>
      </c>
      <c r="AD17" s="7">
        <f>IF(OR(AC$3="S",AC$3="STD",AC$3="",AC$3="A",AC$3="AES",AC$3="F",AC$3="Fiber")," ",IF(OR(AC$3="E",AC$3="EMB"),IF(MOD(AC16,9)=0,"—",16*AC16),IF(OR(AC$3="M",AC$3="MADI"),"—","Err")))</f>
        <v>5008</v>
      </c>
      <c r="AE17" s="10">
        <f>IF(OR(AE$3="S",AE$3="STD",AE$3="",AE$3="A",AE$3="AES",AE$3="F",AE$3="Fiber")," ",IF(OR(AE$3="E",AE$3="EMB"),IF(MOD(AE16,9)=0,"—",16*AE16-15),IF(OR(AE$3="M",AE$3="MADI"),"—","Err")))</f>
        <v>4705</v>
      </c>
      <c r="AF17" s="7">
        <f>IF(OR(AE$3="S",AE$3="STD",AE$3="",AE$3="A",AE$3="AES",AE$3="F",AE$3="Fiber")," ",IF(OR(AE$3="E",AE$3="EMB"),IF(MOD(AE16,9)=0,"—",16*AE16),IF(OR(AE$3="M",AE$3="MADI"),"—","Err")))</f>
        <v>4720</v>
      </c>
      <c r="AG17" s="10">
        <f>IF(OR(AG$3="S",AG$3="STD",AG$3="",AG$3="A",AG$3="AES",AG$3="F",AG$3="Fiber")," ",IF(OR(AG$3="E",AG$3="EMB"),IF(MOD(AG16,9)=0,"—",16*AG16-15),IF(OR(AG$3="M",AG$3="MADI"),"—","Err")))</f>
        <v>4417</v>
      </c>
      <c r="AH17" s="7">
        <f>IF(OR(AG$3="S",AG$3="STD",AG$3="",AG$3="A",AG$3="AES",AG$3="F",AG$3="Fiber")," ",IF(OR(AG$3="E",AG$3="EMB"),IF(MOD(AG16,9)=0,"—",16*AG16),IF(OR(AG$3="M",AG$3="MADI"),"—","Err")))</f>
        <v>4432</v>
      </c>
      <c r="AI17" s="10">
        <f>IF(OR(AI$3="S",AI$3="STD",AI$3="",AI$3="A",AI$3="AES",AI$3="F",AI$3="Fiber")," ",IF(OR(AI$3="E",AI$3="EMB"),IF(MOD(AI16,9)=0,"—",16*AI16-15),IF(OR(AI$3="M",AI$3="MADI"),"—","Err")))</f>
        <v>4129</v>
      </c>
      <c r="AJ17" s="7">
        <f>IF(OR(AI$3="S",AI$3="STD",AI$3="",AI$3="A",AI$3="AES",AI$3="F",AI$3="Fiber")," ",IF(OR(AI$3="E",AI$3="EMB"),IF(MOD(AI16,9)=0,"—",16*AI16),IF(OR(AI$3="M",AI$3="MADI"),"—","Err")))</f>
        <v>4144</v>
      </c>
      <c r="AK17" s="10">
        <f>IF(OR(AK$3="S",AK$3="STD",AK$3="",AK$3="A",AK$3="AES",AK$3="F",AK$3="Fiber")," ",IF(OR(AK$3="E",AK$3="EMB"),IF(MOD(AK16,9)=0,"—",16*AK16-15),IF(OR(AK$3="M",AK$3="MADI"),"—","Err")))</f>
        <v>3841</v>
      </c>
      <c r="AL17" s="7">
        <f>IF(OR(AK$3="S",AK$3="STD",AK$3="",AK$3="A",AK$3="AES",AK$3="F",AK$3="Fiber")," ",IF(OR(AK$3="E",AK$3="EMB"),IF(MOD(AK16,9)=0,"—",16*AK16),IF(OR(AK$3="M",AK$3="MADI"),"—","Err")))</f>
        <v>3856</v>
      </c>
      <c r="AM17" s="10">
        <f>IF(OR(AM$3="S",AM$3="STD",AM$3="",AM$3="A",AM$3="AES",AM$3="F",AM$3="Fiber")," ",IF(OR(AM$3="E",AM$3="EMB"),IF(MOD(AM16,9)=0,"—",16*AM16-15),IF(OR(AM$3="M",AM$3="MADI"),"—","Err")))</f>
        <v>3553</v>
      </c>
      <c r="AN17" s="7">
        <f>IF(OR(AM$3="S",AM$3="STD",AM$3="",AM$3="A",AM$3="AES",AM$3="F",AM$3="Fiber")," ",IF(OR(AM$3="E",AM$3="EMB"),IF(MOD(AM16,9)=0,"—",16*AM16),IF(OR(AM$3="M",AM$3="MADI"),"—","Err")))</f>
        <v>3568</v>
      </c>
      <c r="AO17" s="10" t="str">
        <f>IF(OR(AO$3="S",AO$3="STD",AO$3="",AO$3="A",AO$3="AES",AO$3="F",AO$3="Fiber")," ",IF(OR(AO$3="E",AO$3="EMB"),IF(MOD(AO16,9)=0,"—",16*AO16-15),IF(OR(AO$3="M",AO$3="MADI"),"—","Err")))</f>
        <v xml:space="preserve"> </v>
      </c>
      <c r="AP17" s="7" t="str">
        <f>IF(OR(AO$3="S",AO$3="STD",AO$3="",AO$3="A",AO$3="AES",AO$3="F",AO$3="Fiber")," ",IF(OR(AO$3="E",AO$3="EMB"),IF(MOD(AO16,9)=0,"—",16*AO16),IF(OR(AO$3="M",AO$3="MADI"),"—","Err")))</f>
        <v xml:space="preserve"> </v>
      </c>
      <c r="AQ17" s="10">
        <f>IF(OR(AQ$3="S",AQ$3="STD",AQ$3="",AQ$3="A",AQ$3="AES",AQ$3="F",AQ$3="Fiber")," ",IF(OR(AQ$3="E",AQ$3="EMB"),IF(MOD(AQ16,9)=0,"—",16*AQ16-15),IF(OR(AQ$3="M",AQ$3="MADI"),"—","Err")))</f>
        <v>2977</v>
      </c>
      <c r="AR17" s="7">
        <f>IF(OR(AQ$3="S",AQ$3="STD",AQ$3="",AQ$3="A",AQ$3="AES",AQ$3="F",AQ$3="Fiber")," ",IF(OR(AQ$3="E",AQ$3="EMB"),IF(MOD(AQ16,9)=0,"—",16*AQ16),IF(OR(AQ$3="M",AQ$3="MADI"),"—","Err")))</f>
        <v>2992</v>
      </c>
      <c r="AS17" s="10">
        <f>IF(OR(AS$3="S",AS$3="STD",AS$3="",AS$3="A",AS$3="AES",AS$3="F",AS$3="Fiber")," ",IF(OR(AS$3="E",AS$3="EMB"),IF(MOD(AS16,9)=0,"—",16*AS16-15),IF(OR(AS$3="M",AS$3="MADI"),"—","Err")))</f>
        <v>2689</v>
      </c>
      <c r="AT17" s="7">
        <f>IF(OR(AS$3="S",AS$3="STD",AS$3="",AS$3="A",AS$3="AES",AS$3="F",AS$3="Fiber")," ",IF(OR(AS$3="E",AS$3="EMB"),IF(MOD(AS16,9)=0,"—",16*AS16),IF(OR(AS$3="M",AS$3="MADI"),"—","Err")))</f>
        <v>2704</v>
      </c>
      <c r="AU17" s="10">
        <f>IF(OR(AU$3="S",AU$3="STD",AU$3="",AU$3="A",AU$3="AES",AU$3="F",AU$3="Fiber")," ",IF(OR(AU$3="E",AU$3="EMB"),IF(MOD(AU16,9)=0,"—",16*AU16-15),IF(OR(AU$3="M",AU$3="MADI"),"—","Err")))</f>
        <v>2401</v>
      </c>
      <c r="AV17" s="7">
        <f>IF(OR(AU$3="S",AU$3="STD",AU$3="",AU$3="A",AU$3="AES",AU$3="F",AU$3="Fiber")," ",IF(OR(AU$3="E",AU$3="EMB"),IF(MOD(AU16,9)=0,"—",16*AU16),IF(OR(AU$3="M",AU$3="MADI"),"—","Err")))</f>
        <v>2416</v>
      </c>
      <c r="AW17" s="10">
        <f>IF(OR(AW$3="S",AW$3="STD",AW$3="",AW$3="A",AW$3="AES",AW$3="F",AW$3="Fiber")," ",IF(OR(AW$3="E",AW$3="EMB"),IF(MOD(AW16,9)=0,"—",16*AW16-15),IF(OR(AW$3="M",AW$3="MADI"),"—","Err")))</f>
        <v>2113</v>
      </c>
      <c r="AX17" s="7">
        <f>IF(OR(AW$3="S",AW$3="STD",AW$3="",AW$3="A",AW$3="AES",AW$3="F",AW$3="Fiber")," ",IF(OR(AW$3="E",AW$3="EMB"),IF(MOD(AW16,9)=0,"—",16*AW16),IF(OR(AW$3="M",AW$3="MADI"),"—","Err")))</f>
        <v>2128</v>
      </c>
      <c r="AY17" s="10" t="str">
        <f>IF(OR(AY$3="S",AY$3="STD",AY$3="",AY$3="A",AY$3="AES",AY$3="F",AY$3="Fiber")," ",IF(OR(AY$3="E",AY$3="EMB"),IF(MOD(AY16,9)=0,"—",16*AY16-15),IF(OR(AY$3="M",AY$3="MADI"),"—","Err")))</f>
        <v xml:space="preserve"> </v>
      </c>
      <c r="AZ17" s="7" t="str">
        <f>IF(OR(AY$3="S",AY$3="STD",AY$3="",AY$3="A",AY$3="AES",AY$3="F",AY$3="Fiber")," ",IF(OR(AY$3="E",AY$3="EMB"),IF(MOD(AY16,9)=0,"—",16*AY16),IF(OR(AY$3="M",AY$3="MADI"),"—","Err")))</f>
        <v xml:space="preserve"> </v>
      </c>
      <c r="BA17" s="10">
        <f>IF(OR(BA$3="S",BA$3="STD",BA$3="",BA$3="A",BA$3="AES",BA$3="F",BA$3="Fiber")," ",IF(OR(BA$3="E",BA$3="EMB"),IF(MOD(BA16,9)=0,"—",16*BA16-15),IF(OR(BA$3="M",BA$3="MADI"),"—","Err")))</f>
        <v>1537</v>
      </c>
      <c r="BB17" s="7">
        <f>IF(OR(BA$3="S",BA$3="STD",BA$3="",BA$3="A",BA$3="AES",BA$3="F",BA$3="Fiber")," ",IF(OR(BA$3="E",BA$3="EMB"),IF(MOD(BA16,9)=0,"—",16*BA16),IF(OR(BA$3="M",BA$3="MADI"),"—","Err")))</f>
        <v>1552</v>
      </c>
      <c r="BC17" s="10" t="str">
        <f>IF(OR(BC$3="S",BC$3="STD",BC$3="",BC$3="A",BC$3="AES",BC$3="F",BC$3="Fiber")," ",IF(OR(BC$3="E",BC$3="EMB"),IF(MOD(BC16,9)=0,"—",16*BC16-15),IF(OR(BC$3="M",BC$3="MADI"),"—","Err")))</f>
        <v xml:space="preserve"> </v>
      </c>
      <c r="BD17" s="7" t="str">
        <f>IF(OR(BC$3="S",BC$3="STD",BC$3="",BC$3="A",BC$3="AES",BC$3="F",BC$3="Fiber")," ",IF(OR(BC$3="E",BC$3="EMB"),IF(MOD(BC16,9)=0,"—",16*BC16),IF(OR(BC$3="M",BC$3="MADI"),"—","Err")))</f>
        <v xml:space="preserve"> </v>
      </c>
      <c r="BE17" s="10">
        <f>IF(OR(BE$3="S",BE$3="STD",BE$3="",BE$3="A",BE$3="AES",BE$3="F",BE$3="Fiber")," ",IF(OR(BE$3="E",BE$3="EMB"),IF(MOD(BE16,9)=0,"—",16*BE16-15),IF(OR(BE$3="M",BE$3="MADI"),"—","Err")))</f>
        <v>961</v>
      </c>
      <c r="BF17" s="7">
        <f>IF(OR(BE$3="S",BE$3="STD",BE$3="",BE$3="A",BE$3="AES",BE$3="F",BE$3="Fiber")," ",IF(OR(BE$3="E",BE$3="EMB"),IF(MOD(BE16,9)=0,"—",16*BE16),IF(OR(BE$3="M",BE$3="MADI"),"—","Err")))</f>
        <v>976</v>
      </c>
      <c r="BG17" s="10" t="str">
        <f>IF(OR(BG$3="S",BG$3="STD",BG$3="",BG$3="A",BG$3="AES",BG$3="F",BG$3="Fiber")," ",IF(OR(BG$3="E",BG$3="EMB"),IF(MOD(BG16,9)=0,"—",16*BG16-15),IF(OR(BG$3="M",BG$3="MADI"),"—","Err")))</f>
        <v>—</v>
      </c>
      <c r="BH17" s="7" t="str">
        <f>IF(OR(BG$3="S",BG$3="STD",BG$3="",BG$3="A",BG$3="AES",BG$3="F",BG$3="Fiber")," ",IF(OR(BG$3="E",BG$3="EMB"),IF(MOD(BG16,9)=0,"—",16*BG16),IF(OR(BG$3="M",BG$3="MADI"),"—","Err")))</f>
        <v>—</v>
      </c>
      <c r="BI17" s="10">
        <f>IF(OR(BI$3="S",BI$3="STD",BI$3="",BI$3="A",BI$3="AES",BI$3="F",BI$3="Fiber")," ",IF(OR(BI$3="E",BI$3="EMB"),IF(MOD(BI16,9)=0,"—",16*BI16-15),IF(OR(BI$3="M",BI$3="MADI"),"—","Err")))</f>
        <v>385</v>
      </c>
      <c r="BJ17" s="7">
        <f>IF(OR(BI$3="S",BI$3="STD",BI$3="",BI$3="A",BI$3="AES",BI$3="F",BI$3="Fiber")," ",IF(OR(BI$3="E",BI$3="EMB"),IF(MOD(BI16,9)=0,"—",16*BI16),IF(OR(BI$3="M",BI$3="MADI"),"—","Err")))</f>
        <v>400</v>
      </c>
      <c r="BK17" s="10" t="str">
        <f>IF(OR(BK$3="S",BK$3="STD",BK$3="",BK$3="A",BK$3="AES",BK$3="F",BK$3="Fiber")," ",IF(OR(BK$3="E",BK$3="EMB"),IF(MOD(BK16,9)=0,"—",16*BK16-15),IF(OR(BK$3="M",BK$3="MADI"),"—","Err")))</f>
        <v>—</v>
      </c>
      <c r="BL17" s="7" t="str">
        <f>IF(OR(BK$3="S",BK$3="STD",BK$3="",BK$3="A",BK$3="AES",BK$3="F",BK$3="Fiber")," ",IF(OR(BK$3="E",BK$3="EMB"),IF(MOD(BK16,9)=0,"—",16*BK16),IF(OR(BK$3="M",BK$3="MADI"),"—","Err")))</f>
        <v>—</v>
      </c>
      <c r="BM17" s="12"/>
      <c r="BN17" s="15"/>
    </row>
    <row r="18" spans="1:66" s="1" customFormat="1" x14ac:dyDescent="0.25">
      <c r="A18" s="11">
        <f>(A$2)*18-10</f>
        <v>566</v>
      </c>
      <c r="B18" s="6"/>
      <c r="C18" s="11">
        <f>(C$2)*18-10</f>
        <v>548</v>
      </c>
      <c r="D18" s="6"/>
      <c r="E18" s="11">
        <f>(E$2)*18-10</f>
        <v>530</v>
      </c>
      <c r="F18" s="6"/>
      <c r="G18" s="11">
        <f>(G$2)*18-10</f>
        <v>512</v>
      </c>
      <c r="H18" s="6"/>
      <c r="I18" s="11">
        <f>(I$2)*18-10</f>
        <v>494</v>
      </c>
      <c r="J18" s="6"/>
      <c r="K18" s="11">
        <f>(K$2)*18-10</f>
        <v>476</v>
      </c>
      <c r="L18" s="6"/>
      <c r="M18" s="11">
        <f>(M$2)*18-10</f>
        <v>458</v>
      </c>
      <c r="N18" s="6"/>
      <c r="O18" s="11">
        <f>(O$2)*18-10</f>
        <v>440</v>
      </c>
      <c r="P18" s="6"/>
      <c r="Q18" s="11">
        <f>(Q$2)*18-10</f>
        <v>422</v>
      </c>
      <c r="R18" s="6"/>
      <c r="S18" s="11">
        <f>(S$2)*18-10</f>
        <v>404</v>
      </c>
      <c r="T18" s="6"/>
      <c r="U18" s="11">
        <f>(U$2)*18-10</f>
        <v>386</v>
      </c>
      <c r="V18" s="6"/>
      <c r="W18" s="11">
        <f>(W$2)*18-10</f>
        <v>368</v>
      </c>
      <c r="X18" s="6"/>
      <c r="Y18" s="11">
        <f>(Y$2)*18-10</f>
        <v>350</v>
      </c>
      <c r="Z18" s="6"/>
      <c r="AA18" s="11">
        <f>(AA$2)*18-10</f>
        <v>332</v>
      </c>
      <c r="AB18" s="6"/>
      <c r="AC18" s="11">
        <f>(AC$2)*18-10</f>
        <v>314</v>
      </c>
      <c r="AD18" s="6"/>
      <c r="AE18" s="11">
        <f>(AE$2)*18-10</f>
        <v>296</v>
      </c>
      <c r="AF18" s="6"/>
      <c r="AG18" s="11">
        <f>(AG$2)*18-10</f>
        <v>278</v>
      </c>
      <c r="AH18" s="6"/>
      <c r="AI18" s="11">
        <f>(AI$2)*18-10</f>
        <v>260</v>
      </c>
      <c r="AJ18" s="6"/>
      <c r="AK18" s="11">
        <f>(AK$2)*18-10</f>
        <v>242</v>
      </c>
      <c r="AL18" s="6"/>
      <c r="AM18" s="11">
        <f>(AM$2)*18-10</f>
        <v>224</v>
      </c>
      <c r="AN18" s="6"/>
      <c r="AO18" s="11">
        <f>(AO$2)*18-10</f>
        <v>206</v>
      </c>
      <c r="AP18" s="6"/>
      <c r="AQ18" s="11">
        <f>(AQ$2)*18-10</f>
        <v>188</v>
      </c>
      <c r="AR18" s="6"/>
      <c r="AS18" s="11">
        <f>(AS$2)*18-10</f>
        <v>170</v>
      </c>
      <c r="AT18" s="6"/>
      <c r="AU18" s="11">
        <f>(AU$2)*18-10</f>
        <v>152</v>
      </c>
      <c r="AV18" s="6"/>
      <c r="AW18" s="11">
        <f>(AW$2)*18-10</f>
        <v>134</v>
      </c>
      <c r="AX18" s="6"/>
      <c r="AY18" s="11">
        <f>(AY$2)*18-10</f>
        <v>116</v>
      </c>
      <c r="AZ18" s="6"/>
      <c r="BA18" s="11">
        <f>(BA$2)*18-10</f>
        <v>98</v>
      </c>
      <c r="BB18" s="6"/>
      <c r="BC18" s="11">
        <f>(BC$2)*18-10</f>
        <v>80</v>
      </c>
      <c r="BD18" s="6"/>
      <c r="BE18" s="11">
        <f>(BE$2)*18-10</f>
        <v>62</v>
      </c>
      <c r="BF18" s="6"/>
      <c r="BG18" s="11">
        <f>(BG$2)*18-10</f>
        <v>44</v>
      </c>
      <c r="BH18" s="6"/>
      <c r="BI18" s="11">
        <f>(BI$2)*18-10</f>
        <v>26</v>
      </c>
      <c r="BJ18" s="6"/>
      <c r="BK18" s="11">
        <f>(BK$2)*18-10</f>
        <v>8</v>
      </c>
      <c r="BL18" s="6"/>
      <c r="BM18" s="19"/>
      <c r="BN18" s="14"/>
    </row>
    <row r="19" spans="1:66" s="5" customFormat="1" ht="13.5" x14ac:dyDescent="0.25">
      <c r="A19" s="10">
        <f>IF(OR(A$3="S",A$3="STD",A$3="",A$3="A",A$3="AES",A$3="F",A$3="Fiber")," ",IF(OR(A$3="E",A$3="EMB"),IF(MOD(A18,9)=0,"—",16*A18-15),IF(OR(A$3="M",A$3="MADI"),"—","Err")))</f>
        <v>9041</v>
      </c>
      <c r="B19" s="7">
        <f>IF(OR(A$3="S",A$3="STD",A$3="",A$3="A",A$3="AES",A$3="F",A$3="Fiber")," ",IF(OR(A$3="E",A$3="EMB"),IF(MOD(A18,9)=0,"—",16*A18),IF(OR(A$3="M",A$3="MADI"),"—","Err")))</f>
        <v>9056</v>
      </c>
      <c r="C19" s="10">
        <f>IF(OR(C$3="S",C$3="STD",C$3="",C$3="A",C$3="AES",C$3="F",C$3="Fiber")," ",IF(OR(C$3="E",C$3="EMB"),IF(MOD(C18,9)=0,"—",16*C18-15),IF(OR(C$3="M",C$3="MADI"),"—","Err")))</f>
        <v>8753</v>
      </c>
      <c r="D19" s="7">
        <f>IF(OR(C$3="S",C$3="STD",C$3="",C$3="A",C$3="AES",C$3="F",C$3="Fiber")," ",IF(OR(C$3="E",C$3="EMB"),IF(MOD(C18,9)=0,"—",16*C18),IF(OR(C$3="M",C$3="MADI"),"—","Err")))</f>
        <v>8768</v>
      </c>
      <c r="E19" s="10">
        <f>IF(OR(E$3="S",E$3="STD",E$3="",E$3="A",E$3="AES",E$3="F",E$3="Fiber")," ",IF(OR(E$3="E",E$3="EMB"),IF(MOD(E18,9)=0,"—",16*E18-15),IF(OR(E$3="M",E$3="MADI"),"—","Err")))</f>
        <v>8465</v>
      </c>
      <c r="F19" s="7">
        <f>IF(OR(E$3="S",E$3="STD",E$3="",E$3="A",E$3="AES",E$3="F",E$3="Fiber")," ",IF(OR(E$3="E",E$3="EMB"),IF(MOD(E18,9)=0,"—",16*E18),IF(OR(E$3="M",E$3="MADI"),"—","Err")))</f>
        <v>8480</v>
      </c>
      <c r="G19" s="10">
        <f>IF(OR(G$3="S",G$3="STD",G$3="",G$3="A",G$3="AES",G$3="F",G$3="Fiber")," ",IF(OR(G$3="E",G$3="EMB"),IF(MOD(G18,9)=0,"—",16*G18-15),IF(OR(G$3="M",G$3="MADI"),"—","Err")))</f>
        <v>8177</v>
      </c>
      <c r="H19" s="7">
        <f>IF(OR(G$3="S",G$3="STD",G$3="",G$3="A",G$3="AES",G$3="F",G$3="Fiber")," ",IF(OR(G$3="E",G$3="EMB"),IF(MOD(G18,9)=0,"—",16*G18),IF(OR(G$3="M",G$3="MADI"),"—","Err")))</f>
        <v>8192</v>
      </c>
      <c r="I19" s="10">
        <f>IF(OR(I$3="S",I$3="STD",I$3="",I$3="A",I$3="AES",I$3="F",I$3="Fiber")," ",IF(OR(I$3="E",I$3="EMB"),IF(MOD(I18,9)=0,"—",16*I18-15),IF(OR(I$3="M",I$3="MADI"),"—","Err")))</f>
        <v>7889</v>
      </c>
      <c r="J19" s="7">
        <f>IF(OR(I$3="S",I$3="STD",I$3="",I$3="A",I$3="AES",I$3="F",I$3="Fiber")," ",IF(OR(I$3="E",I$3="EMB"),IF(MOD(I18,9)=0,"—",16*I18),IF(OR(I$3="M",I$3="MADI"),"—","Err")))</f>
        <v>7904</v>
      </c>
      <c r="K19" s="10">
        <f>IF(OR(K$3="S",K$3="STD",K$3="",K$3="A",K$3="AES",K$3="F",K$3="Fiber")," ",IF(OR(K$3="E",K$3="EMB"),IF(MOD(K18,9)=0,"—",16*K18-15),IF(OR(K$3="M",K$3="MADI"),"—","Err")))</f>
        <v>7601</v>
      </c>
      <c r="L19" s="7">
        <f>IF(OR(K$3="S",K$3="STD",K$3="",K$3="A",K$3="AES",K$3="F",K$3="Fiber")," ",IF(OR(K$3="E",K$3="EMB"),IF(MOD(K18,9)=0,"—",16*K18),IF(OR(K$3="M",K$3="MADI"),"—","Err")))</f>
        <v>7616</v>
      </c>
      <c r="M19" s="10">
        <f>IF(OR(M$3="S",M$3="STD",M$3="",M$3="A",M$3="AES",M$3="F",M$3="Fiber")," ",IF(OR(M$3="E",M$3="EMB"),IF(MOD(M18,9)=0,"—",16*M18-15),IF(OR(M$3="M",M$3="MADI"),"—","Err")))</f>
        <v>7313</v>
      </c>
      <c r="N19" s="7">
        <f>IF(OR(M$3="S",M$3="STD",M$3="",M$3="A",M$3="AES",M$3="F",M$3="Fiber")," ",IF(OR(M$3="E",M$3="EMB"),IF(MOD(M18,9)=0,"—",16*M18),IF(OR(M$3="M",M$3="MADI"),"—","Err")))</f>
        <v>7328</v>
      </c>
      <c r="O19" s="10">
        <f>IF(OR(O$3="S",O$3="STD",O$3="",O$3="A",O$3="AES",O$3="F",O$3="Fiber")," ",IF(OR(O$3="E",O$3="EMB"),IF(MOD(O18,9)=0,"—",16*O18-15),IF(OR(O$3="M",O$3="MADI"),"—","Err")))</f>
        <v>7025</v>
      </c>
      <c r="P19" s="7">
        <f>IF(OR(O$3="S",O$3="STD",O$3="",O$3="A",O$3="AES",O$3="F",O$3="Fiber")," ",IF(OR(O$3="E",O$3="EMB"),IF(MOD(O18,9)=0,"—",16*O18),IF(OR(O$3="M",O$3="MADI"),"—","Err")))</f>
        <v>7040</v>
      </c>
      <c r="Q19" s="10">
        <f>IF(OR(Q$3="S",Q$3="STD",Q$3="",Q$3="A",Q$3="AES",Q$3="F",Q$3="Fiber")," ",IF(OR(Q$3="E",Q$3="EMB"),IF(MOD(Q18,9)=0,"—",16*Q18-15),IF(OR(Q$3="M",Q$3="MADI"),"—","Err")))</f>
        <v>6737</v>
      </c>
      <c r="R19" s="7">
        <f>IF(OR(Q$3="S",Q$3="STD",Q$3="",Q$3="A",Q$3="AES",Q$3="F",Q$3="Fiber")," ",IF(OR(Q$3="E",Q$3="EMB"),IF(MOD(Q18,9)=0,"—",16*Q18),IF(OR(Q$3="M",Q$3="MADI"),"—","Err")))</f>
        <v>6752</v>
      </c>
      <c r="S19" s="10" t="str">
        <f>IF(OR(S$3="S",S$3="STD",S$3="",S$3="A",S$3="AES",S$3="F",S$3="Fiber")," ",IF(OR(S$3="E",S$3="EMB"),IF(MOD(S18,9)=0,"—",16*S18-15),IF(OR(S$3="M",S$3="MADI"),"—","Err")))</f>
        <v xml:space="preserve"> </v>
      </c>
      <c r="T19" s="7" t="str">
        <f>IF(OR(S$3="S",S$3="STD",S$3="",S$3="A",S$3="AES",S$3="F",S$3="Fiber")," ",IF(OR(S$3="E",S$3="EMB"),IF(MOD(S18,9)=0,"—",16*S18),IF(OR(S$3="M",S$3="MADI"),"—","Err")))</f>
        <v xml:space="preserve"> </v>
      </c>
      <c r="U19" s="10" t="str">
        <f>IF(OR(U$3="S",U$3="STD",U$3="",U$3="A",U$3="AES",U$3="F",U$3="Fiber")," ",IF(OR(U$3="E",U$3="EMB"),IF(MOD(U18,9)=0,"—",16*U18-15),IF(OR(U$3="M",U$3="MADI"),"—","Err")))</f>
        <v xml:space="preserve"> </v>
      </c>
      <c r="V19" s="7" t="str">
        <f>IF(OR(U$3="S",U$3="STD",U$3="",U$3="A",U$3="AES",U$3="F",U$3="Fiber")," ",IF(OR(U$3="E",U$3="EMB"),IF(MOD(U18,9)=0,"—",16*U18),IF(OR(U$3="M",U$3="MADI"),"—","Err")))</f>
        <v xml:space="preserve"> </v>
      </c>
      <c r="W19" s="10" t="str">
        <f>IF(OR(W$3="S",W$3="STD",W$3="",W$3="A",W$3="AES",W$3="F",W$3="Fiber")," ",IF(OR(W$3="E",W$3="EMB"),IF(MOD(W18,9)=0,"—",16*W18-15),IF(OR(W$3="M",W$3="MADI"),"—","Err")))</f>
        <v>Err</v>
      </c>
      <c r="X19" s="7" t="str">
        <f>IF(OR(W$3="S",W$3="STD",W$3="",W$3="A",W$3="AES",W$3="F",W$3="Fiber")," ",IF(OR(W$3="E",W$3="EMB"),IF(MOD(W18,9)=0,"—",16*W18),IF(OR(W$3="M",W$3="MADI"),"—","Err")))</f>
        <v>Err</v>
      </c>
      <c r="Y19" s="10">
        <f>IF(OR(Y$3="S",Y$3="STD",Y$3="",Y$3="A",Y$3="AES",Y$3="F",Y$3="Fiber")," ",IF(OR(Y$3="E",Y$3="EMB"),IF(MOD(Y18,9)=0,"—",16*Y18-15),IF(OR(Y$3="M",Y$3="MADI"),"—","Err")))</f>
        <v>5585</v>
      </c>
      <c r="Z19" s="7">
        <f>IF(OR(Y$3="S",Y$3="STD",Y$3="",Y$3="A",Y$3="AES",Y$3="F",Y$3="Fiber")," ",IF(OR(Y$3="E",Y$3="EMB"),IF(MOD(Y18,9)=0,"—",16*Y18),IF(OR(Y$3="M",Y$3="MADI"),"—","Err")))</f>
        <v>5600</v>
      </c>
      <c r="AA19" s="10">
        <f>IF(OR(AA$3="S",AA$3="STD",AA$3="",AA$3="A",AA$3="AES",AA$3="F",AA$3="Fiber")," ",IF(OR(AA$3="E",AA$3="EMB"),IF(MOD(AA18,9)=0,"—",16*AA18-15),IF(OR(AA$3="M",AA$3="MADI"),"—","Err")))</f>
        <v>5297</v>
      </c>
      <c r="AB19" s="7">
        <f>IF(OR(AA$3="S",AA$3="STD",AA$3="",AA$3="A",AA$3="AES",AA$3="F",AA$3="Fiber")," ",IF(OR(AA$3="E",AA$3="EMB"),IF(MOD(AA18,9)=0,"—",16*AA18),IF(OR(AA$3="M",AA$3="MADI"),"—","Err")))</f>
        <v>5312</v>
      </c>
      <c r="AC19" s="10">
        <f>IF(OR(AC$3="S",AC$3="STD",AC$3="",AC$3="A",AC$3="AES",AC$3="F",AC$3="Fiber")," ",IF(OR(AC$3="E",AC$3="EMB"),IF(MOD(AC18,9)=0,"—",16*AC18-15),IF(OR(AC$3="M",AC$3="MADI"),"—","Err")))</f>
        <v>5009</v>
      </c>
      <c r="AD19" s="7">
        <f>IF(OR(AC$3="S",AC$3="STD",AC$3="",AC$3="A",AC$3="AES",AC$3="F",AC$3="Fiber")," ",IF(OR(AC$3="E",AC$3="EMB"),IF(MOD(AC18,9)=0,"—",16*AC18),IF(OR(AC$3="M",AC$3="MADI"),"—","Err")))</f>
        <v>5024</v>
      </c>
      <c r="AE19" s="10">
        <f>IF(OR(AE$3="S",AE$3="STD",AE$3="",AE$3="A",AE$3="AES",AE$3="F",AE$3="Fiber")," ",IF(OR(AE$3="E",AE$3="EMB"),IF(MOD(AE18,9)=0,"—",16*AE18-15),IF(OR(AE$3="M",AE$3="MADI"),"—","Err")))</f>
        <v>4721</v>
      </c>
      <c r="AF19" s="7">
        <f>IF(OR(AE$3="S",AE$3="STD",AE$3="",AE$3="A",AE$3="AES",AE$3="F",AE$3="Fiber")," ",IF(OR(AE$3="E",AE$3="EMB"),IF(MOD(AE18,9)=0,"—",16*AE18),IF(OR(AE$3="M",AE$3="MADI"),"—","Err")))</f>
        <v>4736</v>
      </c>
      <c r="AG19" s="10">
        <f>IF(OR(AG$3="S",AG$3="STD",AG$3="",AG$3="A",AG$3="AES",AG$3="F",AG$3="Fiber")," ",IF(OR(AG$3="E",AG$3="EMB"),IF(MOD(AG18,9)=0,"—",16*AG18-15),IF(OR(AG$3="M",AG$3="MADI"),"—","Err")))</f>
        <v>4433</v>
      </c>
      <c r="AH19" s="7">
        <f>IF(OR(AG$3="S",AG$3="STD",AG$3="",AG$3="A",AG$3="AES",AG$3="F",AG$3="Fiber")," ",IF(OR(AG$3="E",AG$3="EMB"),IF(MOD(AG18,9)=0,"—",16*AG18),IF(OR(AG$3="M",AG$3="MADI"),"—","Err")))</f>
        <v>4448</v>
      </c>
      <c r="AI19" s="10">
        <f>IF(OR(AI$3="S",AI$3="STD",AI$3="",AI$3="A",AI$3="AES",AI$3="F",AI$3="Fiber")," ",IF(OR(AI$3="E",AI$3="EMB"),IF(MOD(AI18,9)=0,"—",16*AI18-15),IF(OR(AI$3="M",AI$3="MADI"),"—","Err")))</f>
        <v>4145</v>
      </c>
      <c r="AJ19" s="7">
        <f>IF(OR(AI$3="S",AI$3="STD",AI$3="",AI$3="A",AI$3="AES",AI$3="F",AI$3="Fiber")," ",IF(OR(AI$3="E",AI$3="EMB"),IF(MOD(AI18,9)=0,"—",16*AI18),IF(OR(AI$3="M",AI$3="MADI"),"—","Err")))</f>
        <v>4160</v>
      </c>
      <c r="AK19" s="10">
        <f>IF(OR(AK$3="S",AK$3="STD",AK$3="",AK$3="A",AK$3="AES",AK$3="F",AK$3="Fiber")," ",IF(OR(AK$3="E",AK$3="EMB"),IF(MOD(AK18,9)=0,"—",16*AK18-15),IF(OR(AK$3="M",AK$3="MADI"),"—","Err")))</f>
        <v>3857</v>
      </c>
      <c r="AL19" s="7">
        <f>IF(OR(AK$3="S",AK$3="STD",AK$3="",AK$3="A",AK$3="AES",AK$3="F",AK$3="Fiber")," ",IF(OR(AK$3="E",AK$3="EMB"),IF(MOD(AK18,9)=0,"—",16*AK18),IF(OR(AK$3="M",AK$3="MADI"),"—","Err")))</f>
        <v>3872</v>
      </c>
      <c r="AM19" s="10">
        <f>IF(OR(AM$3="S",AM$3="STD",AM$3="",AM$3="A",AM$3="AES",AM$3="F",AM$3="Fiber")," ",IF(OR(AM$3="E",AM$3="EMB"),IF(MOD(AM18,9)=0,"—",16*AM18-15),IF(OR(AM$3="M",AM$3="MADI"),"—","Err")))</f>
        <v>3569</v>
      </c>
      <c r="AN19" s="7">
        <f>IF(OR(AM$3="S",AM$3="STD",AM$3="",AM$3="A",AM$3="AES",AM$3="F",AM$3="Fiber")," ",IF(OR(AM$3="E",AM$3="EMB"),IF(MOD(AM18,9)=0,"—",16*AM18),IF(OR(AM$3="M",AM$3="MADI"),"—","Err")))</f>
        <v>3584</v>
      </c>
      <c r="AO19" s="10" t="str">
        <f>IF(OR(AO$3="S",AO$3="STD",AO$3="",AO$3="A",AO$3="AES",AO$3="F",AO$3="Fiber")," ",IF(OR(AO$3="E",AO$3="EMB"),IF(MOD(AO18,9)=0,"—",16*AO18-15),IF(OR(AO$3="M",AO$3="MADI"),"—","Err")))</f>
        <v xml:space="preserve"> </v>
      </c>
      <c r="AP19" s="7" t="str">
        <f>IF(OR(AO$3="S",AO$3="STD",AO$3="",AO$3="A",AO$3="AES",AO$3="F",AO$3="Fiber")," ",IF(OR(AO$3="E",AO$3="EMB"),IF(MOD(AO18,9)=0,"—",16*AO18),IF(OR(AO$3="M",AO$3="MADI"),"—","Err")))</f>
        <v xml:space="preserve"> </v>
      </c>
      <c r="AQ19" s="10">
        <f>IF(OR(AQ$3="S",AQ$3="STD",AQ$3="",AQ$3="A",AQ$3="AES",AQ$3="F",AQ$3="Fiber")," ",IF(OR(AQ$3="E",AQ$3="EMB"),IF(MOD(AQ18,9)=0,"—",16*AQ18-15),IF(OR(AQ$3="M",AQ$3="MADI"),"—","Err")))</f>
        <v>2993</v>
      </c>
      <c r="AR19" s="7">
        <f>IF(OR(AQ$3="S",AQ$3="STD",AQ$3="",AQ$3="A",AQ$3="AES",AQ$3="F",AQ$3="Fiber")," ",IF(OR(AQ$3="E",AQ$3="EMB"),IF(MOD(AQ18,9)=0,"—",16*AQ18),IF(OR(AQ$3="M",AQ$3="MADI"),"—","Err")))</f>
        <v>3008</v>
      </c>
      <c r="AS19" s="10">
        <f>IF(OR(AS$3="S",AS$3="STD",AS$3="",AS$3="A",AS$3="AES",AS$3="F",AS$3="Fiber")," ",IF(OR(AS$3="E",AS$3="EMB"),IF(MOD(AS18,9)=0,"—",16*AS18-15),IF(OR(AS$3="M",AS$3="MADI"),"—","Err")))</f>
        <v>2705</v>
      </c>
      <c r="AT19" s="7">
        <f>IF(OR(AS$3="S",AS$3="STD",AS$3="",AS$3="A",AS$3="AES",AS$3="F",AS$3="Fiber")," ",IF(OR(AS$3="E",AS$3="EMB"),IF(MOD(AS18,9)=0,"—",16*AS18),IF(OR(AS$3="M",AS$3="MADI"),"—","Err")))</f>
        <v>2720</v>
      </c>
      <c r="AU19" s="10">
        <f>IF(OR(AU$3="S",AU$3="STD",AU$3="",AU$3="A",AU$3="AES",AU$3="F",AU$3="Fiber")," ",IF(OR(AU$3="E",AU$3="EMB"),IF(MOD(AU18,9)=0,"—",16*AU18-15),IF(OR(AU$3="M",AU$3="MADI"),"—","Err")))</f>
        <v>2417</v>
      </c>
      <c r="AV19" s="7">
        <f>IF(OR(AU$3="S",AU$3="STD",AU$3="",AU$3="A",AU$3="AES",AU$3="F",AU$3="Fiber")," ",IF(OR(AU$3="E",AU$3="EMB"),IF(MOD(AU18,9)=0,"—",16*AU18),IF(OR(AU$3="M",AU$3="MADI"),"—","Err")))</f>
        <v>2432</v>
      </c>
      <c r="AW19" s="10">
        <f>IF(OR(AW$3="S",AW$3="STD",AW$3="",AW$3="A",AW$3="AES",AW$3="F",AW$3="Fiber")," ",IF(OR(AW$3="E",AW$3="EMB"),IF(MOD(AW18,9)=0,"—",16*AW18-15),IF(OR(AW$3="M",AW$3="MADI"),"—","Err")))</f>
        <v>2129</v>
      </c>
      <c r="AX19" s="7">
        <f>IF(OR(AW$3="S",AW$3="STD",AW$3="",AW$3="A",AW$3="AES",AW$3="F",AW$3="Fiber")," ",IF(OR(AW$3="E",AW$3="EMB"),IF(MOD(AW18,9)=0,"—",16*AW18),IF(OR(AW$3="M",AW$3="MADI"),"—","Err")))</f>
        <v>2144</v>
      </c>
      <c r="AY19" s="10" t="str">
        <f>IF(OR(AY$3="S",AY$3="STD",AY$3="",AY$3="A",AY$3="AES",AY$3="F",AY$3="Fiber")," ",IF(OR(AY$3="E",AY$3="EMB"),IF(MOD(AY18,9)=0,"—",16*AY18-15),IF(OR(AY$3="M",AY$3="MADI"),"—","Err")))</f>
        <v xml:space="preserve"> </v>
      </c>
      <c r="AZ19" s="7" t="str">
        <f>IF(OR(AY$3="S",AY$3="STD",AY$3="",AY$3="A",AY$3="AES",AY$3="F",AY$3="Fiber")," ",IF(OR(AY$3="E",AY$3="EMB"),IF(MOD(AY18,9)=0,"—",16*AY18),IF(OR(AY$3="M",AY$3="MADI"),"—","Err")))</f>
        <v xml:space="preserve"> </v>
      </c>
      <c r="BA19" s="10">
        <f>IF(OR(BA$3="S",BA$3="STD",BA$3="",BA$3="A",BA$3="AES",BA$3="F",BA$3="Fiber")," ",IF(OR(BA$3="E",BA$3="EMB"),IF(MOD(BA18,9)=0,"—",16*BA18-15),IF(OR(BA$3="M",BA$3="MADI"),"—","Err")))</f>
        <v>1553</v>
      </c>
      <c r="BB19" s="7">
        <f>IF(OR(BA$3="S",BA$3="STD",BA$3="",BA$3="A",BA$3="AES",BA$3="F",BA$3="Fiber")," ",IF(OR(BA$3="E",BA$3="EMB"),IF(MOD(BA18,9)=0,"—",16*BA18),IF(OR(BA$3="M",BA$3="MADI"),"—","Err")))</f>
        <v>1568</v>
      </c>
      <c r="BC19" s="10" t="str">
        <f>IF(OR(BC$3="S",BC$3="STD",BC$3="",BC$3="A",BC$3="AES",BC$3="F",BC$3="Fiber")," ",IF(OR(BC$3="E",BC$3="EMB"),IF(MOD(BC18,9)=0,"—",16*BC18-15),IF(OR(BC$3="M",BC$3="MADI"),"—","Err")))</f>
        <v xml:space="preserve"> </v>
      </c>
      <c r="BD19" s="7" t="str">
        <f>IF(OR(BC$3="S",BC$3="STD",BC$3="",BC$3="A",BC$3="AES",BC$3="F",BC$3="Fiber")," ",IF(OR(BC$3="E",BC$3="EMB"),IF(MOD(BC18,9)=0,"—",16*BC18),IF(OR(BC$3="M",BC$3="MADI"),"—","Err")))</f>
        <v xml:space="preserve"> </v>
      </c>
      <c r="BE19" s="10">
        <f>IF(OR(BE$3="S",BE$3="STD",BE$3="",BE$3="A",BE$3="AES",BE$3="F",BE$3="Fiber")," ",IF(OR(BE$3="E",BE$3="EMB"),IF(MOD(BE18,9)=0,"—",16*BE18-15),IF(OR(BE$3="M",BE$3="MADI"),"—","Err")))</f>
        <v>977</v>
      </c>
      <c r="BF19" s="7">
        <f>IF(OR(BE$3="S",BE$3="STD",BE$3="",BE$3="A",BE$3="AES",BE$3="F",BE$3="Fiber")," ",IF(OR(BE$3="E",BE$3="EMB"),IF(MOD(BE18,9)=0,"—",16*BE18),IF(OR(BE$3="M",BE$3="MADI"),"—","Err")))</f>
        <v>992</v>
      </c>
      <c r="BG19" s="10" t="str">
        <f>IF(OR(BG$3="S",BG$3="STD",BG$3="",BG$3="A",BG$3="AES",BG$3="F",BG$3="Fiber")," ",IF(OR(BG$3="E",BG$3="EMB"),IF(MOD(BG18,9)=0,"—",16*BG18-15),IF(OR(BG$3="M",BG$3="MADI"),"—","Err")))</f>
        <v>—</v>
      </c>
      <c r="BH19" s="7" t="str">
        <f>IF(OR(BG$3="S",BG$3="STD",BG$3="",BG$3="A",BG$3="AES",BG$3="F",BG$3="Fiber")," ",IF(OR(BG$3="E",BG$3="EMB"),IF(MOD(BG18,9)=0,"—",16*BG18),IF(OR(BG$3="M",BG$3="MADI"),"—","Err")))</f>
        <v>—</v>
      </c>
      <c r="BI19" s="10">
        <f>IF(OR(BI$3="S",BI$3="STD",BI$3="",BI$3="A",BI$3="AES",BI$3="F",BI$3="Fiber")," ",IF(OR(BI$3="E",BI$3="EMB"),IF(MOD(BI18,9)=0,"—",16*BI18-15),IF(OR(BI$3="M",BI$3="MADI"),"—","Err")))</f>
        <v>401</v>
      </c>
      <c r="BJ19" s="7">
        <f>IF(OR(BI$3="S",BI$3="STD",BI$3="",BI$3="A",BI$3="AES",BI$3="F",BI$3="Fiber")," ",IF(OR(BI$3="E",BI$3="EMB"),IF(MOD(BI18,9)=0,"—",16*BI18),IF(OR(BI$3="M",BI$3="MADI"),"—","Err")))</f>
        <v>416</v>
      </c>
      <c r="BK19" s="10" t="str">
        <f>IF(OR(BK$3="S",BK$3="STD",BK$3="",BK$3="A",BK$3="AES",BK$3="F",BK$3="Fiber")," ",IF(OR(BK$3="E",BK$3="EMB"),IF(MOD(BK18,9)=0,"—",16*BK18-15),IF(OR(BK$3="M",BK$3="MADI"),"—","Err")))</f>
        <v>—</v>
      </c>
      <c r="BL19" s="7" t="str">
        <f>IF(OR(BK$3="S",BK$3="STD",BK$3="",BK$3="A",BK$3="AES",BK$3="F",BK$3="Fiber")," ",IF(OR(BK$3="E",BK$3="EMB"),IF(MOD(BK18,9)=0,"—",16*BK18),IF(OR(BK$3="M",BK$3="MADI"),"—","Err")))</f>
        <v>—</v>
      </c>
      <c r="BM19" s="12"/>
      <c r="BN19" s="15"/>
    </row>
    <row r="20" spans="1:66" s="1" customFormat="1" x14ac:dyDescent="0.25">
      <c r="A20" s="11">
        <f>(A$2)*18-9</f>
        <v>567</v>
      </c>
      <c r="B20" s="8"/>
      <c r="C20" s="11">
        <f>(C$2)*18-9</f>
        <v>549</v>
      </c>
      <c r="D20" s="8"/>
      <c r="E20" s="11">
        <f>(E$2)*18-9</f>
        <v>531</v>
      </c>
      <c r="F20" s="8"/>
      <c r="G20" s="11">
        <f>(G$2)*18-9</f>
        <v>513</v>
      </c>
      <c r="H20" s="8"/>
      <c r="I20" s="11">
        <f>(I$2)*18-9</f>
        <v>495</v>
      </c>
      <c r="J20" s="8"/>
      <c r="K20" s="11">
        <f>(K$2)*18-9</f>
        <v>477</v>
      </c>
      <c r="L20" s="8"/>
      <c r="M20" s="11">
        <f>(M$2)*18-9</f>
        <v>459</v>
      </c>
      <c r="N20" s="8"/>
      <c r="O20" s="11">
        <f>(O$2)*18-9</f>
        <v>441</v>
      </c>
      <c r="P20" s="8"/>
      <c r="Q20" s="11">
        <f>(Q$2)*18-9</f>
        <v>423</v>
      </c>
      <c r="R20" s="8"/>
      <c r="S20" s="11">
        <f>(S$2)*18-9</f>
        <v>405</v>
      </c>
      <c r="T20" s="8"/>
      <c r="U20" s="11">
        <f>(U$2)*18-9</f>
        <v>387</v>
      </c>
      <c r="V20" s="8"/>
      <c r="W20" s="11">
        <f>(W$2)*18-9</f>
        <v>369</v>
      </c>
      <c r="X20" s="8"/>
      <c r="Y20" s="11">
        <f>(Y$2)*18-9</f>
        <v>351</v>
      </c>
      <c r="Z20" s="8"/>
      <c r="AA20" s="11">
        <f>(AA$2)*18-9</f>
        <v>333</v>
      </c>
      <c r="AB20" s="8"/>
      <c r="AC20" s="11">
        <f>(AC$2)*18-9</f>
        <v>315</v>
      </c>
      <c r="AD20" s="8"/>
      <c r="AE20" s="11">
        <f>(AE$2)*18-9</f>
        <v>297</v>
      </c>
      <c r="AF20" s="8"/>
      <c r="AG20" s="11">
        <f>(AG$2)*18-9</f>
        <v>279</v>
      </c>
      <c r="AH20" s="8"/>
      <c r="AI20" s="11">
        <f>(AI$2)*18-9</f>
        <v>261</v>
      </c>
      <c r="AJ20" s="8"/>
      <c r="AK20" s="11">
        <f>(AK$2)*18-9</f>
        <v>243</v>
      </c>
      <c r="AL20" s="8"/>
      <c r="AM20" s="11">
        <f>(AM$2)*18-9</f>
        <v>225</v>
      </c>
      <c r="AN20" s="8"/>
      <c r="AO20" s="11">
        <f>(AO$2)*18-9</f>
        <v>207</v>
      </c>
      <c r="AP20" s="8"/>
      <c r="AQ20" s="11">
        <f>(AQ$2)*18-9</f>
        <v>189</v>
      </c>
      <c r="AR20" s="8"/>
      <c r="AS20" s="11">
        <f>(AS$2)*18-9</f>
        <v>171</v>
      </c>
      <c r="AT20" s="8"/>
      <c r="AU20" s="11">
        <f>(AU$2)*18-9</f>
        <v>153</v>
      </c>
      <c r="AV20" s="8"/>
      <c r="AW20" s="11">
        <f>(AW$2)*18-9</f>
        <v>135</v>
      </c>
      <c r="AX20" s="8"/>
      <c r="AY20" s="11">
        <f>(AY$2)*18-9</f>
        <v>117</v>
      </c>
      <c r="AZ20" s="8"/>
      <c r="BA20" s="11">
        <f>(BA$2)*18-9</f>
        <v>99</v>
      </c>
      <c r="BB20" s="8"/>
      <c r="BC20" s="11">
        <f>(BC$2)*18-9</f>
        <v>81</v>
      </c>
      <c r="BD20" s="8"/>
      <c r="BE20" s="11">
        <f>(BE$2)*18-9</f>
        <v>63</v>
      </c>
      <c r="BF20" s="8"/>
      <c r="BG20" s="11">
        <f>(BG$2)*18-9</f>
        <v>45</v>
      </c>
      <c r="BH20" s="8"/>
      <c r="BI20" s="11">
        <f>(BI$2)*18-9</f>
        <v>27</v>
      </c>
      <c r="BJ20" s="8"/>
      <c r="BK20" s="11">
        <f>(BK$2)*18-9</f>
        <v>9</v>
      </c>
      <c r="BL20" s="8"/>
      <c r="BM20" s="3"/>
      <c r="BN20" s="14"/>
    </row>
    <row r="21" spans="1:66" s="5" customFormat="1" ht="13.5" x14ac:dyDescent="0.25">
      <c r="A21" s="10" t="str">
        <f>IF(OR(A$3="S",A$3="STD",A$3="",A$3="A",A$3="AES",A$3="F",A$3="Fiber")," ",IF(OR(A$3="E",A$3="EMB"),IF(MOD(A20,9)=0,"—",16*A20-15),IF(OR(A$3="M",A$3="MADI"),(A$2-1)*288+1,"Err")))</f>
        <v>—</v>
      </c>
      <c r="B21" s="7" t="str">
        <f>IF(OR(A$3="S",A$3="STD",A$3="",A$3="A",A$3="AES",A$3="F",A$3="Fiber")," ",IF(OR(A$3="E",A$3="EMB"),IF(MOD(A20,9)=0,"—",16*A20),IF(OR(A$3="M",A$3="MADI"),(A$2-1)*288+64,"Err")))</f>
        <v>—</v>
      </c>
      <c r="C21" s="10" t="str">
        <f>IF(OR(C$3="S",C$3="STD",C$3="",C$3="A",C$3="AES",C$3="F",C$3="Fiber")," ",IF(OR(C$3="E",C$3="EMB"),IF(MOD(C20,9)=0,"—",16*C20-15),IF(OR(C$3="M",C$3="MADI"),(C$2-1)*288+1,"Err")))</f>
        <v>—</v>
      </c>
      <c r="D21" s="7" t="str">
        <f>IF(OR(C$3="S",C$3="STD",C$3="",C$3="A",C$3="AES",C$3="F",C$3="Fiber")," ",IF(OR(C$3="E",C$3="EMB"),IF(MOD(C20,9)=0,"—",16*C20),IF(OR(C$3="M",C$3="MADI"),(C$2-1)*288+64,"Err")))</f>
        <v>—</v>
      </c>
      <c r="E21" s="10" t="str">
        <f>IF(OR(E$3="S",E$3="STD",E$3="",E$3="A",E$3="AES",E$3="F",E$3="Fiber")," ",IF(OR(E$3="E",E$3="EMB"),IF(MOD(E20,9)=0,"—",16*E20-15),IF(OR(E$3="M",E$3="MADI"),(E$2-1)*288+1,"Err")))</f>
        <v>—</v>
      </c>
      <c r="F21" s="7" t="str">
        <f>IF(OR(E$3="S",E$3="STD",E$3="",E$3="A",E$3="AES",E$3="F",E$3="Fiber")," ",IF(OR(E$3="E",E$3="EMB"),IF(MOD(E20,9)=0,"—",16*E20),IF(OR(E$3="M",E$3="MADI"),(E$2-1)*288+64,"Err")))</f>
        <v>—</v>
      </c>
      <c r="G21" s="10" t="str">
        <f>IF(OR(G$3="S",G$3="STD",G$3="",G$3="A",G$3="AES",G$3="F",G$3="Fiber")," ",IF(OR(G$3="E",G$3="EMB"),IF(MOD(G20,9)=0,"—",16*G20-15),IF(OR(G$3="M",G$3="MADI"),(G$2-1)*288+1,"Err")))</f>
        <v>—</v>
      </c>
      <c r="H21" s="7" t="str">
        <f>IF(OR(G$3="S",G$3="STD",G$3="",G$3="A",G$3="AES",G$3="F",G$3="Fiber")," ",IF(OR(G$3="E",G$3="EMB"),IF(MOD(G20,9)=0,"—",16*G20),IF(OR(G$3="M",G$3="MADI"),(G$2-1)*288+64,"Err")))</f>
        <v>—</v>
      </c>
      <c r="I21" s="10" t="str">
        <f>IF(OR(I$3="S",I$3="STD",I$3="",I$3="A",I$3="AES",I$3="F",I$3="Fiber")," ",IF(OR(I$3="E",I$3="EMB"),IF(MOD(I20,9)=0,"—",16*I20-15),IF(OR(I$3="M",I$3="MADI"),(I$2-1)*288+1,"Err")))</f>
        <v>—</v>
      </c>
      <c r="J21" s="7" t="str">
        <f>IF(OR(I$3="S",I$3="STD",I$3="",I$3="A",I$3="AES",I$3="F",I$3="Fiber")," ",IF(OR(I$3="E",I$3="EMB"),IF(MOD(I20,9)=0,"—",16*I20),IF(OR(I$3="M",I$3="MADI"),(I$2-1)*288+64,"Err")))</f>
        <v>—</v>
      </c>
      <c r="K21" s="10" t="str">
        <f>IF(OR(K$3="S",K$3="STD",K$3="",K$3="A",K$3="AES",K$3="F",K$3="Fiber")," ",IF(OR(K$3="E",K$3="EMB"),IF(MOD(K20,9)=0,"—",16*K20-15),IF(OR(K$3="M",K$3="MADI"),(K$2-1)*288+1,"Err")))</f>
        <v>—</v>
      </c>
      <c r="L21" s="7" t="str">
        <f>IF(OR(K$3="S",K$3="STD",K$3="",K$3="A",K$3="AES",K$3="F",K$3="Fiber")," ",IF(OR(K$3="E",K$3="EMB"),IF(MOD(K20,9)=0,"—",16*K20),IF(OR(K$3="M",K$3="MADI"),(K$2-1)*288+64,"Err")))</f>
        <v>—</v>
      </c>
      <c r="M21" s="10" t="str">
        <f>IF(OR(M$3="S",M$3="STD",M$3="",M$3="A",M$3="AES",M$3="F",M$3="Fiber")," ",IF(OR(M$3="E",M$3="EMB"),IF(MOD(M20,9)=0,"—",16*M20-15),IF(OR(M$3="M",M$3="MADI"),(M$2-1)*288+1,"Err")))</f>
        <v>—</v>
      </c>
      <c r="N21" s="7" t="str">
        <f>IF(OR(M$3="S",M$3="STD",M$3="",M$3="A",M$3="AES",M$3="F",M$3="Fiber")," ",IF(OR(M$3="E",M$3="EMB"),IF(MOD(M20,9)=0,"—",16*M20),IF(OR(M$3="M",M$3="MADI"),(M$2-1)*288+64,"Err")))</f>
        <v>—</v>
      </c>
      <c r="O21" s="10" t="str">
        <f>IF(OR(O$3="S",O$3="STD",O$3="",O$3="A",O$3="AES",O$3="F",O$3="Fiber")," ",IF(OR(O$3="E",O$3="EMB"),IF(MOD(O20,9)=0,"—",16*O20-15),IF(OR(O$3="M",O$3="MADI"),(O$2-1)*288+1,"Err")))</f>
        <v>—</v>
      </c>
      <c r="P21" s="7" t="str">
        <f>IF(OR(O$3="S",O$3="STD",O$3="",O$3="A",O$3="AES",O$3="F",O$3="Fiber")," ",IF(OR(O$3="E",O$3="EMB"),IF(MOD(O20,9)=0,"—",16*O20),IF(OR(O$3="M",O$3="MADI"),(O$2-1)*288+64,"Err")))</f>
        <v>—</v>
      </c>
      <c r="Q21" s="10" t="str">
        <f>IF(OR(Q$3="S",Q$3="STD",Q$3="",Q$3="A",Q$3="AES",Q$3="F",Q$3="Fiber")," ",IF(OR(Q$3="E",Q$3="EMB"),IF(MOD(Q20,9)=0,"—",16*Q20-15),IF(OR(Q$3="M",Q$3="MADI"),(Q$2-1)*288+1,"Err")))</f>
        <v>—</v>
      </c>
      <c r="R21" s="7" t="str">
        <f>IF(OR(Q$3="S",Q$3="STD",Q$3="",Q$3="A",Q$3="AES",Q$3="F",Q$3="Fiber")," ",IF(OR(Q$3="E",Q$3="EMB"),IF(MOD(Q20,9)=0,"—",16*Q20),IF(OR(Q$3="M",Q$3="MADI"),(Q$2-1)*288+64,"Err")))</f>
        <v>—</v>
      </c>
      <c r="S21" s="10" t="str">
        <f>IF(OR(S$3="S",S$3="STD",S$3="",S$3="A",S$3="AES",S$3="F",S$3="Fiber")," ",IF(OR(S$3="E",S$3="EMB"),IF(MOD(S20,9)=0,"—",16*S20-15),IF(OR(S$3="M",S$3="MADI"),(S$2-1)*288+1,"Err")))</f>
        <v xml:space="preserve"> </v>
      </c>
      <c r="T21" s="7" t="str">
        <f>IF(OR(S$3="S",S$3="STD",S$3="",S$3="A",S$3="AES",S$3="F",S$3="Fiber")," ",IF(OR(S$3="E",S$3="EMB"),IF(MOD(S20,9)=0,"—",16*S20),IF(OR(S$3="M",S$3="MADI"),(S$2-1)*288+64,"Err")))</f>
        <v xml:space="preserve"> </v>
      </c>
      <c r="U21" s="10" t="str">
        <f>IF(OR(U$3="S",U$3="STD",U$3="",U$3="A",U$3="AES",U$3="F",U$3="Fiber")," ",IF(OR(U$3="E",U$3="EMB"),IF(MOD(U20,9)=0,"—",16*U20-15),IF(OR(U$3="M",U$3="MADI"),(U$2-1)*288+1,"Err")))</f>
        <v xml:space="preserve"> </v>
      </c>
      <c r="V21" s="7" t="str">
        <f>IF(OR(U$3="S",U$3="STD",U$3="",U$3="A",U$3="AES",U$3="F",U$3="Fiber")," ",IF(OR(U$3="E",U$3="EMB"),IF(MOD(U20,9)=0,"—",16*U20),IF(OR(U$3="M",U$3="MADI"),(U$2-1)*288+64,"Err")))</f>
        <v xml:space="preserve"> </v>
      </c>
      <c r="W21" s="10" t="str">
        <f>IF(OR(W$3="S",W$3="STD",W$3="",W$3="A",W$3="AES",W$3="F",W$3="Fiber")," ",IF(OR(W$3="E",W$3="EMB"),IF(MOD(W20,9)=0,"—",16*W20-15),IF(OR(W$3="M",W$3="MADI"),(W$2-1)*288+1,"Err")))</f>
        <v>Err</v>
      </c>
      <c r="X21" s="7" t="str">
        <f>IF(OR(W$3="S",W$3="STD",W$3="",W$3="A",W$3="AES",W$3="F",W$3="Fiber")," ",IF(OR(W$3="E",W$3="EMB"),IF(MOD(W20,9)=0,"—",16*W20),IF(OR(W$3="M",W$3="MADI"),(W$2-1)*288+64,"Err")))</f>
        <v>Err</v>
      </c>
      <c r="Y21" s="10" t="str">
        <f>IF(OR(Y$3="S",Y$3="STD",Y$3="",Y$3="A",Y$3="AES",Y$3="F",Y$3="Fiber")," ",IF(OR(Y$3="E",Y$3="EMB"),IF(MOD(Y20,9)=0,"—",16*Y20-15),IF(OR(Y$3="M",Y$3="MADI"),(Y$2-1)*288+1,"Err")))</f>
        <v>—</v>
      </c>
      <c r="Z21" s="7" t="str">
        <f>IF(OR(Y$3="S",Y$3="STD",Y$3="",Y$3="A",Y$3="AES",Y$3="F",Y$3="Fiber")," ",IF(OR(Y$3="E",Y$3="EMB"),IF(MOD(Y20,9)=0,"—",16*Y20),IF(OR(Y$3="M",Y$3="MADI"),(Y$2-1)*288+64,"Err")))</f>
        <v>—</v>
      </c>
      <c r="AA21" s="10" t="str">
        <f>IF(OR(AA$3="S",AA$3="STD",AA$3="",AA$3="A",AA$3="AES",AA$3="F",AA$3="Fiber")," ",IF(OR(AA$3="E",AA$3="EMB"),IF(MOD(AA20,9)=0,"—",16*AA20-15),IF(OR(AA$3="M",AA$3="MADI"),(AA$2-1)*288+1,"Err")))</f>
        <v>—</v>
      </c>
      <c r="AB21" s="7" t="str">
        <f>IF(OR(AA$3="S",AA$3="STD",AA$3="",AA$3="A",AA$3="AES",AA$3="F",AA$3="Fiber")," ",IF(OR(AA$3="E",AA$3="EMB"),IF(MOD(AA20,9)=0,"—",16*AA20),IF(OR(AA$3="M",AA$3="MADI"),(AA$2-1)*288+64,"Err")))</f>
        <v>—</v>
      </c>
      <c r="AC21" s="10" t="str">
        <f>IF(OR(AC$3="S",AC$3="STD",AC$3="",AC$3="A",AC$3="AES",AC$3="F",AC$3="Fiber")," ",IF(OR(AC$3="E",AC$3="EMB"),IF(MOD(AC20,9)=0,"—",16*AC20-15),IF(OR(AC$3="M",AC$3="MADI"),(AC$2-1)*288+1,"Err")))</f>
        <v>—</v>
      </c>
      <c r="AD21" s="7" t="str">
        <f>IF(OR(AC$3="S",AC$3="STD",AC$3="",AC$3="A",AC$3="AES",AC$3="F",AC$3="Fiber")," ",IF(OR(AC$3="E",AC$3="EMB"),IF(MOD(AC20,9)=0,"—",16*AC20),IF(OR(AC$3="M",AC$3="MADI"),(AC$2-1)*288+64,"Err")))</f>
        <v>—</v>
      </c>
      <c r="AE21" s="10" t="str">
        <f>IF(OR(AE$3="S",AE$3="STD",AE$3="",AE$3="A",AE$3="AES",AE$3="F",AE$3="Fiber")," ",IF(OR(AE$3="E",AE$3="EMB"),IF(MOD(AE20,9)=0,"—",16*AE20-15),IF(OR(AE$3="M",AE$3="MADI"),(AE$2-1)*288+1,"Err")))</f>
        <v>—</v>
      </c>
      <c r="AF21" s="7" t="str">
        <f>IF(OR(AE$3="S",AE$3="STD",AE$3="",AE$3="A",AE$3="AES",AE$3="F",AE$3="Fiber")," ",IF(OR(AE$3="E",AE$3="EMB"),IF(MOD(AE20,9)=0,"—",16*AE20),IF(OR(AE$3="M",AE$3="MADI"),(AE$2-1)*288+64,"Err")))</f>
        <v>—</v>
      </c>
      <c r="AG21" s="10" t="str">
        <f>IF(OR(AG$3="S",AG$3="STD",AG$3="",AG$3="A",AG$3="AES",AG$3="F",AG$3="Fiber")," ",IF(OR(AG$3="E",AG$3="EMB"),IF(MOD(AG20,9)=0,"—",16*AG20-15),IF(OR(AG$3="M",AG$3="MADI"),(AG$2-1)*288+1,"Err")))</f>
        <v>—</v>
      </c>
      <c r="AH21" s="7" t="str">
        <f>IF(OR(AG$3="S",AG$3="STD",AG$3="",AG$3="A",AG$3="AES",AG$3="F",AG$3="Fiber")," ",IF(OR(AG$3="E",AG$3="EMB"),IF(MOD(AG20,9)=0,"—",16*AG20),IF(OR(AG$3="M",AG$3="MADI"),(AG$2-1)*288+64,"Err")))</f>
        <v>—</v>
      </c>
      <c r="AI21" s="10" t="str">
        <f>IF(OR(AI$3="S",AI$3="STD",AI$3="",AI$3="A",AI$3="AES",AI$3="F",AI$3="Fiber")," ",IF(OR(AI$3="E",AI$3="EMB"),IF(MOD(AI20,9)=0,"—",16*AI20-15),IF(OR(AI$3="M",AI$3="MADI"),(AI$2-1)*288+1,"Err")))</f>
        <v>—</v>
      </c>
      <c r="AJ21" s="7" t="str">
        <f>IF(OR(AI$3="S",AI$3="STD",AI$3="",AI$3="A",AI$3="AES",AI$3="F",AI$3="Fiber")," ",IF(OR(AI$3="E",AI$3="EMB"),IF(MOD(AI20,9)=0,"—",16*AI20),IF(OR(AI$3="M",AI$3="MADI"),(AI$2-1)*288+64,"Err")))</f>
        <v>—</v>
      </c>
      <c r="AK21" s="10" t="str">
        <f>IF(OR(AK$3="S",AK$3="STD",AK$3="",AK$3="A",AK$3="AES",AK$3="F",AK$3="Fiber")," ",IF(OR(AK$3="E",AK$3="EMB"),IF(MOD(AK20,9)=0,"—",16*AK20-15),IF(OR(AK$3="M",AK$3="MADI"),(AK$2-1)*288+1,"Err")))</f>
        <v>—</v>
      </c>
      <c r="AL21" s="7" t="str">
        <f>IF(OR(AK$3="S",AK$3="STD",AK$3="",AK$3="A",AK$3="AES",AK$3="F",AK$3="Fiber")," ",IF(OR(AK$3="E",AK$3="EMB"),IF(MOD(AK20,9)=0,"—",16*AK20),IF(OR(AK$3="M",AK$3="MADI"),(AK$2-1)*288+64,"Err")))</f>
        <v>—</v>
      </c>
      <c r="AM21" s="10" t="str">
        <f>IF(OR(AM$3="S",AM$3="STD",AM$3="",AM$3="A",AM$3="AES",AM$3="F",AM$3="Fiber")," ",IF(OR(AM$3="E",AM$3="EMB"),IF(MOD(AM20,9)=0,"—",16*AM20-15),IF(OR(AM$3="M",AM$3="MADI"),(AM$2-1)*288+1,"Err")))</f>
        <v>—</v>
      </c>
      <c r="AN21" s="7" t="str">
        <f>IF(OR(AM$3="S",AM$3="STD",AM$3="",AM$3="A",AM$3="AES",AM$3="F",AM$3="Fiber")," ",IF(OR(AM$3="E",AM$3="EMB"),IF(MOD(AM20,9)=0,"—",16*AM20),IF(OR(AM$3="M",AM$3="MADI"),(AM$2-1)*288+64,"Err")))</f>
        <v>—</v>
      </c>
      <c r="AO21" s="10" t="str">
        <f>IF(OR(AO$3="S",AO$3="STD",AO$3="",AO$3="A",AO$3="AES",AO$3="F",AO$3="Fiber")," ",IF(OR(AO$3="E",AO$3="EMB"),IF(MOD(AO20,9)=0,"—",16*AO20-15),IF(OR(AO$3="M",AO$3="MADI"),(AO$2-1)*288+1,"Err")))</f>
        <v xml:space="preserve"> </v>
      </c>
      <c r="AP21" s="7" t="str">
        <f>IF(OR(AO$3="S",AO$3="STD",AO$3="",AO$3="A",AO$3="AES",AO$3="F",AO$3="Fiber")," ",IF(OR(AO$3="E",AO$3="EMB"),IF(MOD(AO20,9)=0,"—",16*AO20),IF(OR(AO$3="M",AO$3="MADI"),(AO$2-1)*288+64,"Err")))</f>
        <v xml:space="preserve"> </v>
      </c>
      <c r="AQ21" s="10" t="str">
        <f>IF(OR(AQ$3="S",AQ$3="STD",AQ$3="",AQ$3="A",AQ$3="AES",AQ$3="F",AQ$3="Fiber")," ",IF(OR(AQ$3="E",AQ$3="EMB"),IF(MOD(AQ20,9)=0,"—",16*AQ20-15),IF(OR(AQ$3="M",AQ$3="MADI"),(AQ$2-1)*288+1,"Err")))</f>
        <v>—</v>
      </c>
      <c r="AR21" s="7" t="str">
        <f>IF(OR(AQ$3="S",AQ$3="STD",AQ$3="",AQ$3="A",AQ$3="AES",AQ$3="F",AQ$3="Fiber")," ",IF(OR(AQ$3="E",AQ$3="EMB"),IF(MOD(AQ20,9)=0,"—",16*AQ20),IF(OR(AQ$3="M",AQ$3="MADI"),(AQ$2-1)*288+64,"Err")))</f>
        <v>—</v>
      </c>
      <c r="AS21" s="10" t="str">
        <f>IF(OR(AS$3="S",AS$3="STD",AS$3="",AS$3="A",AS$3="AES",AS$3="F",AS$3="Fiber")," ",IF(OR(AS$3="E",AS$3="EMB"),IF(MOD(AS20,9)=0,"—",16*AS20-15),IF(OR(AS$3="M",AS$3="MADI"),(AS$2-1)*288+1,"Err")))</f>
        <v>—</v>
      </c>
      <c r="AT21" s="7" t="str">
        <f>IF(OR(AS$3="S",AS$3="STD",AS$3="",AS$3="A",AS$3="AES",AS$3="F",AS$3="Fiber")," ",IF(OR(AS$3="E",AS$3="EMB"),IF(MOD(AS20,9)=0,"—",16*AS20),IF(OR(AS$3="M",AS$3="MADI"),(AS$2-1)*288+64,"Err")))</f>
        <v>—</v>
      </c>
      <c r="AU21" s="10" t="str">
        <f>IF(OR(AU$3="S",AU$3="STD",AU$3="",AU$3="A",AU$3="AES",AU$3="F",AU$3="Fiber")," ",IF(OR(AU$3="E",AU$3="EMB"),IF(MOD(AU20,9)=0,"—",16*AU20-15),IF(OR(AU$3="M",AU$3="MADI"),(AU$2-1)*288+1,"Err")))</f>
        <v>—</v>
      </c>
      <c r="AV21" s="7" t="str">
        <f>IF(OR(AU$3="S",AU$3="STD",AU$3="",AU$3="A",AU$3="AES",AU$3="F",AU$3="Fiber")," ",IF(OR(AU$3="E",AU$3="EMB"),IF(MOD(AU20,9)=0,"—",16*AU20),IF(OR(AU$3="M",AU$3="MADI"),(AU$2-1)*288+64,"Err")))</f>
        <v>—</v>
      </c>
      <c r="AW21" s="10" t="str">
        <f>IF(OR(AW$3="S",AW$3="STD",AW$3="",AW$3="A",AW$3="AES",AW$3="F",AW$3="Fiber")," ",IF(OR(AW$3="E",AW$3="EMB"),IF(MOD(AW20,9)=0,"—",16*AW20-15),IF(OR(AW$3="M",AW$3="MADI"),(AW$2-1)*288+1,"Err")))</f>
        <v>—</v>
      </c>
      <c r="AX21" s="7" t="str">
        <f>IF(OR(AW$3="S",AW$3="STD",AW$3="",AW$3="A",AW$3="AES",AW$3="F",AW$3="Fiber")," ",IF(OR(AW$3="E",AW$3="EMB"),IF(MOD(AW20,9)=0,"—",16*AW20),IF(OR(AW$3="M",AW$3="MADI"),(AW$2-1)*288+64,"Err")))</f>
        <v>—</v>
      </c>
      <c r="AY21" s="10" t="str">
        <f>IF(OR(AY$3="S",AY$3="STD",AY$3="",AY$3="A",AY$3="AES",AY$3="F",AY$3="Fiber")," ",IF(OR(AY$3="E",AY$3="EMB"),IF(MOD(AY20,9)=0,"—",16*AY20-15),IF(OR(AY$3="M",AY$3="MADI"),(AY$2-1)*288+1,"Err")))</f>
        <v xml:space="preserve"> </v>
      </c>
      <c r="AZ21" s="7" t="str">
        <f>IF(OR(AY$3="S",AY$3="STD",AY$3="",AY$3="A",AY$3="AES",AY$3="F",AY$3="Fiber")," ",IF(OR(AY$3="E",AY$3="EMB"),IF(MOD(AY20,9)=0,"—",16*AY20),IF(OR(AY$3="M",AY$3="MADI"),(AY$2-1)*288+64,"Err")))</f>
        <v xml:space="preserve"> </v>
      </c>
      <c r="BA21" s="10" t="str">
        <f>IF(OR(BA$3="S",BA$3="STD",BA$3="",BA$3="A",BA$3="AES",BA$3="F",BA$3="Fiber")," ",IF(OR(BA$3="E",BA$3="EMB"),IF(MOD(BA20,9)=0,"—",16*BA20-15),IF(OR(BA$3="M",BA$3="MADI"),(BA$2-1)*288+1,"Err")))</f>
        <v>—</v>
      </c>
      <c r="BB21" s="7" t="str">
        <f>IF(OR(BA$3="S",BA$3="STD",BA$3="",BA$3="A",BA$3="AES",BA$3="F",BA$3="Fiber")," ",IF(OR(BA$3="E",BA$3="EMB"),IF(MOD(BA20,9)=0,"—",16*BA20),IF(OR(BA$3="M",BA$3="MADI"),(BA$2-1)*288+64,"Err")))</f>
        <v>—</v>
      </c>
      <c r="BC21" s="10" t="str">
        <f>IF(OR(BC$3="S",BC$3="STD",BC$3="",BC$3="A",BC$3="AES",BC$3="F",BC$3="Fiber")," ",IF(OR(BC$3="E",BC$3="EMB"),IF(MOD(BC20,9)=0,"—",16*BC20-15),IF(OR(BC$3="M",BC$3="MADI"),(BC$2-1)*288+1,"Err")))</f>
        <v xml:space="preserve"> </v>
      </c>
      <c r="BD21" s="7" t="str">
        <f>IF(OR(BC$3="S",BC$3="STD",BC$3="",BC$3="A",BC$3="AES",BC$3="F",BC$3="Fiber")," ",IF(OR(BC$3="E",BC$3="EMB"),IF(MOD(BC20,9)=0,"—",16*BC20),IF(OR(BC$3="M",BC$3="MADI"),(BC$2-1)*288+64,"Err")))</f>
        <v xml:space="preserve"> </v>
      </c>
      <c r="BE21" s="10" t="str">
        <f>IF(OR(BE$3="S",BE$3="STD",BE$3="",BE$3="A",BE$3="AES",BE$3="F",BE$3="Fiber")," ",IF(OR(BE$3="E",BE$3="EMB"),IF(MOD(BE20,9)=0,"—",16*BE20-15),IF(OR(BE$3="M",BE$3="MADI"),(BE$2-1)*288+1,"Err")))</f>
        <v>—</v>
      </c>
      <c r="BF21" s="7" t="str">
        <f>IF(OR(BE$3="S",BE$3="STD",BE$3="",BE$3="A",BE$3="AES",BE$3="F",BE$3="Fiber")," ",IF(OR(BE$3="E",BE$3="EMB"),IF(MOD(BE20,9)=0,"—",16*BE20),IF(OR(BE$3="M",BE$3="MADI"),(BE$2-1)*288+64,"Err")))</f>
        <v>—</v>
      </c>
      <c r="BG21" s="10">
        <f>IF(OR(BG$3="S",BG$3="STD",BG$3="",BG$3="A",BG$3="AES",BG$3="F",BG$3="Fiber")," ",IF(OR(BG$3="E",BG$3="EMB"),IF(MOD(BG20,9)=0,"—",16*BG20-15),IF(OR(BG$3="M",BG$3="MADI"),(BG$2-1)*288+1,"Err")))</f>
        <v>577</v>
      </c>
      <c r="BH21" s="7">
        <f>IF(OR(BG$3="S",BG$3="STD",BG$3="",BG$3="A",BG$3="AES",BG$3="F",BG$3="Fiber")," ",IF(OR(BG$3="E",BG$3="EMB"),IF(MOD(BG20,9)=0,"—",16*BG20),IF(OR(BG$3="M",BG$3="MADI"),(BG$2-1)*288+64,"Err")))</f>
        <v>640</v>
      </c>
      <c r="BI21" s="10" t="str">
        <f>IF(OR(BI$3="S",BI$3="STD",BI$3="",BI$3="A",BI$3="AES",BI$3="F",BI$3="Fiber")," ",IF(OR(BI$3="E",BI$3="EMB"),IF(MOD(BI20,9)=0,"—",16*BI20-15),IF(OR(BI$3="M",BI$3="MADI"),(BI$2-1)*288+1,"Err")))</f>
        <v>—</v>
      </c>
      <c r="BJ21" s="7" t="str">
        <f>IF(OR(BI$3="S",BI$3="STD",BI$3="",BI$3="A",BI$3="AES",BI$3="F",BI$3="Fiber")," ",IF(OR(BI$3="E",BI$3="EMB"),IF(MOD(BI20,9)=0,"—",16*BI20),IF(OR(BI$3="M",BI$3="MADI"),(BI$2-1)*288+64,"Err")))</f>
        <v>—</v>
      </c>
      <c r="BK21" s="10">
        <f>IF(OR(BK$3="S",BK$3="STD",BK$3="",BK$3="A",BK$3="AES",BK$3="F",BK$3="Fiber")," ",IF(OR(BK$3="E",BK$3="EMB"),IF(MOD(BK20,9)=0,"—",16*BK20-15),IF(OR(BK$3="M",BK$3="MADI"),(BK$2-1)*288+1,"Err")))</f>
        <v>1</v>
      </c>
      <c r="BL21" s="7">
        <f>IF(OR(BK$3="S",BK$3="STD",BK$3="",BK$3="A",BK$3="AES",BK$3="F",BK$3="Fiber")," ",IF(OR(BK$3="E",BK$3="EMB"),IF(MOD(BK20,9)=0,"—",16*BK20),IF(OR(BK$3="M",BK$3="MADI"),(BK$2-1)*288+64,"Err")))</f>
        <v>64</v>
      </c>
      <c r="BM21" s="12"/>
      <c r="BN21" s="15"/>
    </row>
    <row r="22" spans="1:66" s="1" customFormat="1" x14ac:dyDescent="0.25">
      <c r="A22" s="11">
        <f>(A$2)*18-8</f>
        <v>568</v>
      </c>
      <c r="B22" s="6"/>
      <c r="C22" s="11">
        <f>(C$2)*18-8</f>
        <v>550</v>
      </c>
      <c r="D22" s="6"/>
      <c r="E22" s="11">
        <f>(E$2)*18-8</f>
        <v>532</v>
      </c>
      <c r="F22" s="6"/>
      <c r="G22" s="11">
        <f>(G$2)*18-8</f>
        <v>514</v>
      </c>
      <c r="H22" s="6"/>
      <c r="I22" s="11">
        <f>(I$2)*18-8</f>
        <v>496</v>
      </c>
      <c r="J22" s="6"/>
      <c r="K22" s="11">
        <f>(K$2)*18-8</f>
        <v>478</v>
      </c>
      <c r="L22" s="6"/>
      <c r="M22" s="11">
        <f>(M$2)*18-8</f>
        <v>460</v>
      </c>
      <c r="N22" s="6"/>
      <c r="O22" s="11">
        <f>(O$2)*18-8</f>
        <v>442</v>
      </c>
      <c r="P22" s="6"/>
      <c r="Q22" s="11">
        <f>(Q$2)*18-8</f>
        <v>424</v>
      </c>
      <c r="R22" s="6"/>
      <c r="S22" s="11">
        <f>(S$2)*18-8</f>
        <v>406</v>
      </c>
      <c r="T22" s="6"/>
      <c r="U22" s="11">
        <f>(U$2)*18-8</f>
        <v>388</v>
      </c>
      <c r="V22" s="6"/>
      <c r="W22" s="11">
        <f>(W$2)*18-8</f>
        <v>370</v>
      </c>
      <c r="X22" s="6"/>
      <c r="Y22" s="11">
        <f>(Y$2)*18-8</f>
        <v>352</v>
      </c>
      <c r="Z22" s="6"/>
      <c r="AA22" s="11">
        <f>(AA$2)*18-8</f>
        <v>334</v>
      </c>
      <c r="AB22" s="6"/>
      <c r="AC22" s="11">
        <f>(AC$2)*18-8</f>
        <v>316</v>
      </c>
      <c r="AD22" s="6"/>
      <c r="AE22" s="11">
        <f>(AE$2)*18-8</f>
        <v>298</v>
      </c>
      <c r="AF22" s="6"/>
      <c r="AG22" s="11">
        <f>(AG$2)*18-8</f>
        <v>280</v>
      </c>
      <c r="AH22" s="6"/>
      <c r="AI22" s="11">
        <f>(AI$2)*18-8</f>
        <v>262</v>
      </c>
      <c r="AJ22" s="6"/>
      <c r="AK22" s="11">
        <f>(AK$2)*18-8</f>
        <v>244</v>
      </c>
      <c r="AL22" s="6"/>
      <c r="AM22" s="11">
        <f>(AM$2)*18-8</f>
        <v>226</v>
      </c>
      <c r="AN22" s="6"/>
      <c r="AO22" s="11">
        <f>(AO$2)*18-8</f>
        <v>208</v>
      </c>
      <c r="AP22" s="6"/>
      <c r="AQ22" s="11">
        <f>(AQ$2)*18-8</f>
        <v>190</v>
      </c>
      <c r="AR22" s="6"/>
      <c r="AS22" s="11">
        <f>(AS$2)*18-8</f>
        <v>172</v>
      </c>
      <c r="AT22" s="6"/>
      <c r="AU22" s="11">
        <f>(AU$2)*18-8</f>
        <v>154</v>
      </c>
      <c r="AV22" s="6"/>
      <c r="AW22" s="11">
        <f>(AW$2)*18-8</f>
        <v>136</v>
      </c>
      <c r="AX22" s="6"/>
      <c r="AY22" s="11">
        <f>(AY$2)*18-8</f>
        <v>118</v>
      </c>
      <c r="AZ22" s="6"/>
      <c r="BA22" s="11">
        <f>(BA$2)*18-8</f>
        <v>100</v>
      </c>
      <c r="BB22" s="6"/>
      <c r="BC22" s="11">
        <f>(BC$2)*18-8</f>
        <v>82</v>
      </c>
      <c r="BD22" s="6"/>
      <c r="BE22" s="11">
        <f>(BE$2)*18-8</f>
        <v>64</v>
      </c>
      <c r="BF22" s="6"/>
      <c r="BG22" s="11">
        <f>(BG$2)*18-8</f>
        <v>46</v>
      </c>
      <c r="BH22" s="6"/>
      <c r="BI22" s="11">
        <f>(BI$2)*18-8</f>
        <v>28</v>
      </c>
      <c r="BJ22" s="6"/>
      <c r="BK22" s="11">
        <f>(BK$2)*18-8</f>
        <v>10</v>
      </c>
      <c r="BL22" s="6"/>
      <c r="BM22" s="3"/>
      <c r="BN22" s="14"/>
    </row>
    <row r="23" spans="1:66" s="5" customFormat="1" ht="13.5" x14ac:dyDescent="0.25">
      <c r="A23" s="10">
        <f>IF(OR(A$3="S",A$3="STD",A$3="",A$3="A",A$3="AES",A$3="F",A$3="Fiber")," ",IF(OR(A$3="E",A$3="EMB"),IF(MOD(A22,9)=0,"—",16*A22-15),IF(OR(A$3="M",A$3="MADI"),"—","Err")))</f>
        <v>9073</v>
      </c>
      <c r="B23" s="7">
        <f>IF(OR(A$3="S",A$3="STD",A$3="",A$3="A",A$3="AES",A$3="F",A$3="Fiber")," ",IF(OR(A$3="E",A$3="EMB"),IF(MOD(A22,9)=0,"—",16*A22),IF(OR(A$3="M",A$3="MADI"),"—","Err")))</f>
        <v>9088</v>
      </c>
      <c r="C23" s="10">
        <f>IF(OR(C$3="S",C$3="STD",C$3="",C$3="A",C$3="AES",C$3="F",C$3="Fiber")," ",IF(OR(C$3="E",C$3="EMB"),IF(MOD(C22,9)=0,"—",16*C22-15),IF(OR(C$3="M",C$3="MADI"),"—","Err")))</f>
        <v>8785</v>
      </c>
      <c r="D23" s="7">
        <f>IF(OR(C$3="S",C$3="STD",C$3="",C$3="A",C$3="AES",C$3="F",C$3="Fiber")," ",IF(OR(C$3="E",C$3="EMB"),IF(MOD(C22,9)=0,"—",16*C22),IF(OR(C$3="M",C$3="MADI"),"—","Err")))</f>
        <v>8800</v>
      </c>
      <c r="E23" s="10">
        <f>IF(OR(E$3="S",E$3="STD",E$3="",E$3="A",E$3="AES",E$3="F",E$3="Fiber")," ",IF(OR(E$3="E",E$3="EMB"),IF(MOD(E22,9)=0,"—",16*E22-15),IF(OR(E$3="M",E$3="MADI"),"—","Err")))</f>
        <v>8497</v>
      </c>
      <c r="F23" s="7">
        <f>IF(OR(E$3="S",E$3="STD",E$3="",E$3="A",E$3="AES",E$3="F",E$3="Fiber")," ",IF(OR(E$3="E",E$3="EMB"),IF(MOD(E22,9)=0,"—",16*E22),IF(OR(E$3="M",E$3="MADI"),"—","Err")))</f>
        <v>8512</v>
      </c>
      <c r="G23" s="10">
        <f>IF(OR(G$3="S",G$3="STD",G$3="",G$3="A",G$3="AES",G$3="F",G$3="Fiber")," ",IF(OR(G$3="E",G$3="EMB"),IF(MOD(G22,9)=0,"—",16*G22-15),IF(OR(G$3="M",G$3="MADI"),"—","Err")))</f>
        <v>8209</v>
      </c>
      <c r="H23" s="7">
        <f>IF(OR(G$3="S",G$3="STD",G$3="",G$3="A",G$3="AES",G$3="F",G$3="Fiber")," ",IF(OR(G$3="E",G$3="EMB"),IF(MOD(G22,9)=0,"—",16*G22),IF(OR(G$3="M",G$3="MADI"),"—","Err")))</f>
        <v>8224</v>
      </c>
      <c r="I23" s="10">
        <f>IF(OR(I$3="S",I$3="STD",I$3="",I$3="A",I$3="AES",I$3="F",I$3="Fiber")," ",IF(OR(I$3="E",I$3="EMB"),IF(MOD(I22,9)=0,"—",16*I22-15),IF(OR(I$3="M",I$3="MADI"),"—","Err")))</f>
        <v>7921</v>
      </c>
      <c r="J23" s="7">
        <f>IF(OR(I$3="S",I$3="STD",I$3="",I$3="A",I$3="AES",I$3="F",I$3="Fiber")," ",IF(OR(I$3="E",I$3="EMB"),IF(MOD(I22,9)=0,"—",16*I22),IF(OR(I$3="M",I$3="MADI"),"—","Err")))</f>
        <v>7936</v>
      </c>
      <c r="K23" s="10">
        <f>IF(OR(K$3="S",K$3="STD",K$3="",K$3="A",K$3="AES",K$3="F",K$3="Fiber")," ",IF(OR(K$3="E",K$3="EMB"),IF(MOD(K22,9)=0,"—",16*K22-15),IF(OR(K$3="M",K$3="MADI"),"—","Err")))</f>
        <v>7633</v>
      </c>
      <c r="L23" s="7">
        <f>IF(OR(K$3="S",K$3="STD",K$3="",K$3="A",K$3="AES",K$3="F",K$3="Fiber")," ",IF(OR(K$3="E",K$3="EMB"),IF(MOD(K22,9)=0,"—",16*K22),IF(OR(K$3="M",K$3="MADI"),"—","Err")))</f>
        <v>7648</v>
      </c>
      <c r="M23" s="10">
        <f>IF(OR(M$3="S",M$3="STD",M$3="",M$3="A",M$3="AES",M$3="F",M$3="Fiber")," ",IF(OR(M$3="E",M$3="EMB"),IF(MOD(M22,9)=0,"—",16*M22-15),IF(OR(M$3="M",M$3="MADI"),"—","Err")))</f>
        <v>7345</v>
      </c>
      <c r="N23" s="7">
        <f>IF(OR(M$3="S",M$3="STD",M$3="",M$3="A",M$3="AES",M$3="F",M$3="Fiber")," ",IF(OR(M$3="E",M$3="EMB"),IF(MOD(M22,9)=0,"—",16*M22),IF(OR(M$3="M",M$3="MADI"),"—","Err")))</f>
        <v>7360</v>
      </c>
      <c r="O23" s="10">
        <f>IF(OR(O$3="S",O$3="STD",O$3="",O$3="A",O$3="AES",O$3="F",O$3="Fiber")," ",IF(OR(O$3="E",O$3="EMB"),IF(MOD(O22,9)=0,"—",16*O22-15),IF(OR(O$3="M",O$3="MADI"),"—","Err")))</f>
        <v>7057</v>
      </c>
      <c r="P23" s="7">
        <f>IF(OR(O$3="S",O$3="STD",O$3="",O$3="A",O$3="AES",O$3="F",O$3="Fiber")," ",IF(OR(O$3="E",O$3="EMB"),IF(MOD(O22,9)=0,"—",16*O22),IF(OR(O$3="M",O$3="MADI"),"—","Err")))</f>
        <v>7072</v>
      </c>
      <c r="Q23" s="10">
        <f>IF(OR(Q$3="S",Q$3="STD",Q$3="",Q$3="A",Q$3="AES",Q$3="F",Q$3="Fiber")," ",IF(OR(Q$3="E",Q$3="EMB"),IF(MOD(Q22,9)=0,"—",16*Q22-15),IF(OR(Q$3="M",Q$3="MADI"),"—","Err")))</f>
        <v>6769</v>
      </c>
      <c r="R23" s="7">
        <f>IF(OR(Q$3="S",Q$3="STD",Q$3="",Q$3="A",Q$3="AES",Q$3="F",Q$3="Fiber")," ",IF(OR(Q$3="E",Q$3="EMB"),IF(MOD(Q22,9)=0,"—",16*Q22),IF(OR(Q$3="M",Q$3="MADI"),"—","Err")))</f>
        <v>6784</v>
      </c>
      <c r="S23" s="10" t="str">
        <f>IF(OR(S$3="S",S$3="STD",S$3="",S$3="A",S$3="AES",S$3="F",S$3="Fiber")," ",IF(OR(S$3="E",S$3="EMB"),IF(MOD(S22,9)=0,"—",16*S22-15),IF(OR(S$3="M",S$3="MADI"),"—","Err")))</f>
        <v xml:space="preserve"> </v>
      </c>
      <c r="T23" s="7" t="str">
        <f>IF(OR(S$3="S",S$3="STD",S$3="",S$3="A",S$3="AES",S$3="F",S$3="Fiber")," ",IF(OR(S$3="E",S$3="EMB"),IF(MOD(S22,9)=0,"—",16*S22),IF(OR(S$3="M",S$3="MADI"),"—","Err")))</f>
        <v xml:space="preserve"> </v>
      </c>
      <c r="U23" s="10" t="str">
        <f>IF(OR(U$3="S",U$3="STD",U$3="",U$3="A",U$3="AES",U$3="F",U$3="Fiber")," ",IF(OR(U$3="E",U$3="EMB"),IF(MOD(U22,9)=0,"—",16*U22-15),IF(OR(U$3="M",U$3="MADI"),"—","Err")))</f>
        <v xml:space="preserve"> </v>
      </c>
      <c r="V23" s="7" t="str">
        <f>IF(OR(U$3="S",U$3="STD",U$3="",U$3="A",U$3="AES",U$3="F",U$3="Fiber")," ",IF(OR(U$3="E",U$3="EMB"),IF(MOD(U22,9)=0,"—",16*U22),IF(OR(U$3="M",U$3="MADI"),"—","Err")))</f>
        <v xml:space="preserve"> </v>
      </c>
      <c r="W23" s="10" t="str">
        <f>IF(OR(W$3="S",W$3="STD",W$3="",W$3="A",W$3="AES",W$3="F",W$3="Fiber")," ",IF(OR(W$3="E",W$3="EMB"),IF(MOD(W22,9)=0,"—",16*W22-15),IF(OR(W$3="M",W$3="MADI"),"—","Err")))</f>
        <v>Err</v>
      </c>
      <c r="X23" s="7" t="str">
        <f>IF(OR(W$3="S",W$3="STD",W$3="",W$3="A",W$3="AES",W$3="F",W$3="Fiber")," ",IF(OR(W$3="E",W$3="EMB"),IF(MOD(W22,9)=0,"—",16*W22),IF(OR(W$3="M",W$3="MADI"),"—","Err")))</f>
        <v>Err</v>
      </c>
      <c r="Y23" s="10">
        <f>IF(OR(Y$3="S",Y$3="STD",Y$3="",Y$3="A",Y$3="AES",Y$3="F",Y$3="Fiber")," ",IF(OR(Y$3="E",Y$3="EMB"),IF(MOD(Y22,9)=0,"—",16*Y22-15),IF(OR(Y$3="M",Y$3="MADI"),"—","Err")))</f>
        <v>5617</v>
      </c>
      <c r="Z23" s="7">
        <f>IF(OR(Y$3="S",Y$3="STD",Y$3="",Y$3="A",Y$3="AES",Y$3="F",Y$3="Fiber")," ",IF(OR(Y$3="E",Y$3="EMB"),IF(MOD(Y22,9)=0,"—",16*Y22),IF(OR(Y$3="M",Y$3="MADI"),"—","Err")))</f>
        <v>5632</v>
      </c>
      <c r="AA23" s="10">
        <f>IF(OR(AA$3="S",AA$3="STD",AA$3="",AA$3="A",AA$3="AES",AA$3="F",AA$3="Fiber")," ",IF(OR(AA$3="E",AA$3="EMB"),IF(MOD(AA22,9)=0,"—",16*AA22-15),IF(OR(AA$3="M",AA$3="MADI"),"—","Err")))</f>
        <v>5329</v>
      </c>
      <c r="AB23" s="7">
        <f>IF(OR(AA$3="S",AA$3="STD",AA$3="",AA$3="A",AA$3="AES",AA$3="F",AA$3="Fiber")," ",IF(OR(AA$3="E",AA$3="EMB"),IF(MOD(AA22,9)=0,"—",16*AA22),IF(OR(AA$3="M",AA$3="MADI"),"—","Err")))</f>
        <v>5344</v>
      </c>
      <c r="AC23" s="10">
        <f>IF(OR(AC$3="S",AC$3="STD",AC$3="",AC$3="A",AC$3="AES",AC$3="F",AC$3="Fiber")," ",IF(OR(AC$3="E",AC$3="EMB"),IF(MOD(AC22,9)=0,"—",16*AC22-15),IF(OR(AC$3="M",AC$3="MADI"),"—","Err")))</f>
        <v>5041</v>
      </c>
      <c r="AD23" s="7">
        <f>IF(OR(AC$3="S",AC$3="STD",AC$3="",AC$3="A",AC$3="AES",AC$3="F",AC$3="Fiber")," ",IF(OR(AC$3="E",AC$3="EMB"),IF(MOD(AC22,9)=0,"—",16*AC22),IF(OR(AC$3="M",AC$3="MADI"),"—","Err")))</f>
        <v>5056</v>
      </c>
      <c r="AE23" s="10">
        <f>IF(OR(AE$3="S",AE$3="STD",AE$3="",AE$3="A",AE$3="AES",AE$3="F",AE$3="Fiber")," ",IF(OR(AE$3="E",AE$3="EMB"),IF(MOD(AE22,9)=0,"—",16*AE22-15),IF(OR(AE$3="M",AE$3="MADI"),"—","Err")))</f>
        <v>4753</v>
      </c>
      <c r="AF23" s="7">
        <f>IF(OR(AE$3="S",AE$3="STD",AE$3="",AE$3="A",AE$3="AES",AE$3="F",AE$3="Fiber")," ",IF(OR(AE$3="E",AE$3="EMB"),IF(MOD(AE22,9)=0,"—",16*AE22),IF(OR(AE$3="M",AE$3="MADI"),"—","Err")))</f>
        <v>4768</v>
      </c>
      <c r="AG23" s="10">
        <f>IF(OR(AG$3="S",AG$3="STD",AG$3="",AG$3="A",AG$3="AES",AG$3="F",AG$3="Fiber")," ",IF(OR(AG$3="E",AG$3="EMB"),IF(MOD(AG22,9)=0,"—",16*AG22-15),IF(OR(AG$3="M",AG$3="MADI"),"—","Err")))</f>
        <v>4465</v>
      </c>
      <c r="AH23" s="7">
        <f>IF(OR(AG$3="S",AG$3="STD",AG$3="",AG$3="A",AG$3="AES",AG$3="F",AG$3="Fiber")," ",IF(OR(AG$3="E",AG$3="EMB"),IF(MOD(AG22,9)=0,"—",16*AG22),IF(OR(AG$3="M",AG$3="MADI"),"—","Err")))</f>
        <v>4480</v>
      </c>
      <c r="AI23" s="10">
        <f>IF(OR(AI$3="S",AI$3="STD",AI$3="",AI$3="A",AI$3="AES",AI$3="F",AI$3="Fiber")," ",IF(OR(AI$3="E",AI$3="EMB"),IF(MOD(AI22,9)=0,"—",16*AI22-15),IF(OR(AI$3="M",AI$3="MADI"),"—","Err")))</f>
        <v>4177</v>
      </c>
      <c r="AJ23" s="7">
        <f>IF(OR(AI$3="S",AI$3="STD",AI$3="",AI$3="A",AI$3="AES",AI$3="F",AI$3="Fiber")," ",IF(OR(AI$3="E",AI$3="EMB"),IF(MOD(AI22,9)=0,"—",16*AI22),IF(OR(AI$3="M",AI$3="MADI"),"—","Err")))</f>
        <v>4192</v>
      </c>
      <c r="AK23" s="10">
        <f>IF(OR(AK$3="S",AK$3="STD",AK$3="",AK$3="A",AK$3="AES",AK$3="F",AK$3="Fiber")," ",IF(OR(AK$3="E",AK$3="EMB"),IF(MOD(AK22,9)=0,"—",16*AK22-15),IF(OR(AK$3="M",AK$3="MADI"),"—","Err")))</f>
        <v>3889</v>
      </c>
      <c r="AL23" s="7">
        <f>IF(OR(AK$3="S",AK$3="STD",AK$3="",AK$3="A",AK$3="AES",AK$3="F",AK$3="Fiber")," ",IF(OR(AK$3="E",AK$3="EMB"),IF(MOD(AK22,9)=0,"—",16*AK22),IF(OR(AK$3="M",AK$3="MADI"),"—","Err")))</f>
        <v>3904</v>
      </c>
      <c r="AM23" s="10">
        <f>IF(OR(AM$3="S",AM$3="STD",AM$3="",AM$3="A",AM$3="AES",AM$3="F",AM$3="Fiber")," ",IF(OR(AM$3="E",AM$3="EMB"),IF(MOD(AM22,9)=0,"—",16*AM22-15),IF(OR(AM$3="M",AM$3="MADI"),"—","Err")))</f>
        <v>3601</v>
      </c>
      <c r="AN23" s="7">
        <f>IF(OR(AM$3="S",AM$3="STD",AM$3="",AM$3="A",AM$3="AES",AM$3="F",AM$3="Fiber")," ",IF(OR(AM$3="E",AM$3="EMB"),IF(MOD(AM22,9)=0,"—",16*AM22),IF(OR(AM$3="M",AM$3="MADI"),"—","Err")))</f>
        <v>3616</v>
      </c>
      <c r="AO23" s="10" t="str">
        <f>IF(OR(AO$3="S",AO$3="STD",AO$3="",AO$3="A",AO$3="AES",AO$3="F",AO$3="Fiber")," ",IF(OR(AO$3="E",AO$3="EMB"),IF(MOD(AO22,9)=0,"—",16*AO22-15),IF(OR(AO$3="M",AO$3="MADI"),"—","Err")))</f>
        <v xml:space="preserve"> </v>
      </c>
      <c r="AP23" s="7" t="str">
        <f>IF(OR(AO$3="S",AO$3="STD",AO$3="",AO$3="A",AO$3="AES",AO$3="F",AO$3="Fiber")," ",IF(OR(AO$3="E",AO$3="EMB"),IF(MOD(AO22,9)=0,"—",16*AO22),IF(OR(AO$3="M",AO$3="MADI"),"—","Err")))</f>
        <v xml:space="preserve"> </v>
      </c>
      <c r="AQ23" s="10">
        <f>IF(OR(AQ$3="S",AQ$3="STD",AQ$3="",AQ$3="A",AQ$3="AES",AQ$3="F",AQ$3="Fiber")," ",IF(OR(AQ$3="E",AQ$3="EMB"),IF(MOD(AQ22,9)=0,"—",16*AQ22-15),IF(OR(AQ$3="M",AQ$3="MADI"),"—","Err")))</f>
        <v>3025</v>
      </c>
      <c r="AR23" s="7">
        <f>IF(OR(AQ$3="S",AQ$3="STD",AQ$3="",AQ$3="A",AQ$3="AES",AQ$3="F",AQ$3="Fiber")," ",IF(OR(AQ$3="E",AQ$3="EMB"),IF(MOD(AQ22,9)=0,"—",16*AQ22),IF(OR(AQ$3="M",AQ$3="MADI"),"—","Err")))</f>
        <v>3040</v>
      </c>
      <c r="AS23" s="10">
        <f>IF(OR(AS$3="S",AS$3="STD",AS$3="",AS$3="A",AS$3="AES",AS$3="F",AS$3="Fiber")," ",IF(OR(AS$3="E",AS$3="EMB"),IF(MOD(AS22,9)=0,"—",16*AS22-15),IF(OR(AS$3="M",AS$3="MADI"),"—","Err")))</f>
        <v>2737</v>
      </c>
      <c r="AT23" s="7">
        <f>IF(OR(AS$3="S",AS$3="STD",AS$3="",AS$3="A",AS$3="AES",AS$3="F",AS$3="Fiber")," ",IF(OR(AS$3="E",AS$3="EMB"),IF(MOD(AS22,9)=0,"—",16*AS22),IF(OR(AS$3="M",AS$3="MADI"),"—","Err")))</f>
        <v>2752</v>
      </c>
      <c r="AU23" s="10">
        <f>IF(OR(AU$3="S",AU$3="STD",AU$3="",AU$3="A",AU$3="AES",AU$3="F",AU$3="Fiber")," ",IF(OR(AU$3="E",AU$3="EMB"),IF(MOD(AU22,9)=0,"—",16*AU22-15),IF(OR(AU$3="M",AU$3="MADI"),"—","Err")))</f>
        <v>2449</v>
      </c>
      <c r="AV23" s="7">
        <f>IF(OR(AU$3="S",AU$3="STD",AU$3="",AU$3="A",AU$3="AES",AU$3="F",AU$3="Fiber")," ",IF(OR(AU$3="E",AU$3="EMB"),IF(MOD(AU22,9)=0,"—",16*AU22),IF(OR(AU$3="M",AU$3="MADI"),"—","Err")))</f>
        <v>2464</v>
      </c>
      <c r="AW23" s="10">
        <f>IF(OR(AW$3="S",AW$3="STD",AW$3="",AW$3="A",AW$3="AES",AW$3="F",AW$3="Fiber")," ",IF(OR(AW$3="E",AW$3="EMB"),IF(MOD(AW22,9)=0,"—",16*AW22-15),IF(OR(AW$3="M",AW$3="MADI"),"—","Err")))</f>
        <v>2161</v>
      </c>
      <c r="AX23" s="7">
        <f>IF(OR(AW$3="S",AW$3="STD",AW$3="",AW$3="A",AW$3="AES",AW$3="F",AW$3="Fiber")," ",IF(OR(AW$3="E",AW$3="EMB"),IF(MOD(AW22,9)=0,"—",16*AW22),IF(OR(AW$3="M",AW$3="MADI"),"—","Err")))</f>
        <v>2176</v>
      </c>
      <c r="AY23" s="10" t="str">
        <f>IF(OR(AY$3="S",AY$3="STD",AY$3="",AY$3="A",AY$3="AES",AY$3="F",AY$3="Fiber")," ",IF(OR(AY$3="E",AY$3="EMB"),IF(MOD(AY22,9)=0,"—",16*AY22-15),IF(OR(AY$3="M",AY$3="MADI"),"—","Err")))</f>
        <v xml:space="preserve"> </v>
      </c>
      <c r="AZ23" s="7" t="str">
        <f>IF(OR(AY$3="S",AY$3="STD",AY$3="",AY$3="A",AY$3="AES",AY$3="F",AY$3="Fiber")," ",IF(OR(AY$3="E",AY$3="EMB"),IF(MOD(AY22,9)=0,"—",16*AY22),IF(OR(AY$3="M",AY$3="MADI"),"—","Err")))</f>
        <v xml:space="preserve"> </v>
      </c>
      <c r="BA23" s="10">
        <f>IF(OR(BA$3="S",BA$3="STD",BA$3="",BA$3="A",BA$3="AES",BA$3="F",BA$3="Fiber")," ",IF(OR(BA$3="E",BA$3="EMB"),IF(MOD(BA22,9)=0,"—",16*BA22-15),IF(OR(BA$3="M",BA$3="MADI"),"—","Err")))</f>
        <v>1585</v>
      </c>
      <c r="BB23" s="7">
        <f>IF(OR(BA$3="S",BA$3="STD",BA$3="",BA$3="A",BA$3="AES",BA$3="F",BA$3="Fiber")," ",IF(OR(BA$3="E",BA$3="EMB"),IF(MOD(BA22,9)=0,"—",16*BA22),IF(OR(BA$3="M",BA$3="MADI"),"—","Err")))</f>
        <v>1600</v>
      </c>
      <c r="BC23" s="10" t="str">
        <f>IF(OR(BC$3="S",BC$3="STD",BC$3="",BC$3="A",BC$3="AES",BC$3="F",BC$3="Fiber")," ",IF(OR(BC$3="E",BC$3="EMB"),IF(MOD(BC22,9)=0,"—",16*BC22-15),IF(OR(BC$3="M",BC$3="MADI"),"—","Err")))</f>
        <v xml:space="preserve"> </v>
      </c>
      <c r="BD23" s="7" t="str">
        <f>IF(OR(BC$3="S",BC$3="STD",BC$3="",BC$3="A",BC$3="AES",BC$3="F",BC$3="Fiber")," ",IF(OR(BC$3="E",BC$3="EMB"),IF(MOD(BC22,9)=0,"—",16*BC22),IF(OR(BC$3="M",BC$3="MADI"),"—","Err")))</f>
        <v xml:space="preserve"> </v>
      </c>
      <c r="BE23" s="10">
        <f>IF(OR(BE$3="S",BE$3="STD",BE$3="",BE$3="A",BE$3="AES",BE$3="F",BE$3="Fiber")," ",IF(OR(BE$3="E",BE$3="EMB"),IF(MOD(BE22,9)=0,"—",16*BE22-15),IF(OR(BE$3="M",BE$3="MADI"),"—","Err")))</f>
        <v>1009</v>
      </c>
      <c r="BF23" s="7">
        <f>IF(OR(BE$3="S",BE$3="STD",BE$3="",BE$3="A",BE$3="AES",BE$3="F",BE$3="Fiber")," ",IF(OR(BE$3="E",BE$3="EMB"),IF(MOD(BE22,9)=0,"—",16*BE22),IF(OR(BE$3="M",BE$3="MADI"),"—","Err")))</f>
        <v>1024</v>
      </c>
      <c r="BG23" s="10" t="str">
        <f>IF(OR(BG$3="S",BG$3="STD",BG$3="",BG$3="A",BG$3="AES",BG$3="F",BG$3="Fiber")," ",IF(OR(BG$3="E",BG$3="EMB"),IF(MOD(BG22,9)=0,"—",16*BG22-15),IF(OR(BG$3="M",BG$3="MADI"),"—","Err")))</f>
        <v>—</v>
      </c>
      <c r="BH23" s="7" t="str">
        <f>IF(OR(BG$3="S",BG$3="STD",BG$3="",BG$3="A",BG$3="AES",BG$3="F",BG$3="Fiber")," ",IF(OR(BG$3="E",BG$3="EMB"),IF(MOD(BG22,9)=0,"—",16*BG22),IF(OR(BG$3="M",BG$3="MADI"),"—","Err")))</f>
        <v>—</v>
      </c>
      <c r="BI23" s="10">
        <f>IF(OR(BI$3="S",BI$3="STD",BI$3="",BI$3="A",BI$3="AES",BI$3="F",BI$3="Fiber")," ",IF(OR(BI$3="E",BI$3="EMB"),IF(MOD(BI22,9)=0,"—",16*BI22-15),IF(OR(BI$3="M",BI$3="MADI"),"—","Err")))</f>
        <v>433</v>
      </c>
      <c r="BJ23" s="7">
        <f>IF(OR(BI$3="S",BI$3="STD",BI$3="",BI$3="A",BI$3="AES",BI$3="F",BI$3="Fiber")," ",IF(OR(BI$3="E",BI$3="EMB"),IF(MOD(BI22,9)=0,"—",16*BI22),IF(OR(BI$3="M",BI$3="MADI"),"—","Err")))</f>
        <v>448</v>
      </c>
      <c r="BK23" s="10" t="str">
        <f>IF(OR(BK$3="S",BK$3="STD",BK$3="",BK$3="A",BK$3="AES",BK$3="F",BK$3="Fiber")," ",IF(OR(BK$3="E",BK$3="EMB"),IF(MOD(BK22,9)=0,"—",16*BK22-15),IF(OR(BK$3="M",BK$3="MADI"),"—","Err")))</f>
        <v>—</v>
      </c>
      <c r="BL23" s="7" t="str">
        <f>IF(OR(BK$3="S",BK$3="STD",BK$3="",BK$3="A",BK$3="AES",BK$3="F",BK$3="Fiber")," ",IF(OR(BK$3="E",BK$3="EMB"),IF(MOD(BK22,9)=0,"—",16*BK22),IF(OR(BK$3="M",BK$3="MADI"),"—","Err")))</f>
        <v>—</v>
      </c>
      <c r="BM23" s="12"/>
      <c r="BN23" s="15"/>
    </row>
    <row r="24" spans="1:66" s="1" customFormat="1" x14ac:dyDescent="0.25">
      <c r="A24" s="11">
        <f>(A$2)*18-7</f>
        <v>569</v>
      </c>
      <c r="B24" s="6"/>
      <c r="C24" s="11">
        <f>(C$2)*18-7</f>
        <v>551</v>
      </c>
      <c r="D24" s="6"/>
      <c r="E24" s="11">
        <f>(E$2)*18-7</f>
        <v>533</v>
      </c>
      <c r="F24" s="6"/>
      <c r="G24" s="11">
        <f>(G$2)*18-7</f>
        <v>515</v>
      </c>
      <c r="H24" s="6"/>
      <c r="I24" s="11">
        <f>(I$2)*18-7</f>
        <v>497</v>
      </c>
      <c r="J24" s="6"/>
      <c r="K24" s="11">
        <f>(K$2)*18-7</f>
        <v>479</v>
      </c>
      <c r="L24" s="6"/>
      <c r="M24" s="11">
        <f>(M$2)*18-7</f>
        <v>461</v>
      </c>
      <c r="N24" s="6"/>
      <c r="O24" s="11">
        <f>(O$2)*18-7</f>
        <v>443</v>
      </c>
      <c r="P24" s="6"/>
      <c r="Q24" s="11">
        <f>(Q$2)*18-7</f>
        <v>425</v>
      </c>
      <c r="R24" s="6"/>
      <c r="S24" s="11">
        <f>(S$2)*18-7</f>
        <v>407</v>
      </c>
      <c r="T24" s="6"/>
      <c r="U24" s="11">
        <f>(U$2)*18-7</f>
        <v>389</v>
      </c>
      <c r="V24" s="6"/>
      <c r="W24" s="11">
        <f>(W$2)*18-7</f>
        <v>371</v>
      </c>
      <c r="X24" s="6"/>
      <c r="Y24" s="11">
        <f>(Y$2)*18-7</f>
        <v>353</v>
      </c>
      <c r="Z24" s="6"/>
      <c r="AA24" s="11">
        <f>(AA$2)*18-7</f>
        <v>335</v>
      </c>
      <c r="AB24" s="6"/>
      <c r="AC24" s="11">
        <f>(AC$2)*18-7</f>
        <v>317</v>
      </c>
      <c r="AD24" s="6"/>
      <c r="AE24" s="11">
        <f>(AE$2)*18-7</f>
        <v>299</v>
      </c>
      <c r="AF24" s="6"/>
      <c r="AG24" s="11">
        <f>(AG$2)*18-7</f>
        <v>281</v>
      </c>
      <c r="AH24" s="6"/>
      <c r="AI24" s="11">
        <f>(AI$2)*18-7</f>
        <v>263</v>
      </c>
      <c r="AJ24" s="6"/>
      <c r="AK24" s="11">
        <f>(AK$2)*18-7</f>
        <v>245</v>
      </c>
      <c r="AL24" s="6"/>
      <c r="AM24" s="11">
        <f>(AM$2)*18-7</f>
        <v>227</v>
      </c>
      <c r="AN24" s="6"/>
      <c r="AO24" s="11">
        <f>(AO$2)*18-7</f>
        <v>209</v>
      </c>
      <c r="AP24" s="6"/>
      <c r="AQ24" s="11">
        <f>(AQ$2)*18-7</f>
        <v>191</v>
      </c>
      <c r="AR24" s="6"/>
      <c r="AS24" s="11">
        <f>(AS$2)*18-7</f>
        <v>173</v>
      </c>
      <c r="AT24" s="6"/>
      <c r="AU24" s="11">
        <f>(AU$2)*18-7</f>
        <v>155</v>
      </c>
      <c r="AV24" s="6"/>
      <c r="AW24" s="11">
        <f>(AW$2)*18-7</f>
        <v>137</v>
      </c>
      <c r="AX24" s="6"/>
      <c r="AY24" s="11">
        <f>(AY$2)*18-7</f>
        <v>119</v>
      </c>
      <c r="AZ24" s="6"/>
      <c r="BA24" s="11">
        <f>(BA$2)*18-7</f>
        <v>101</v>
      </c>
      <c r="BB24" s="6"/>
      <c r="BC24" s="11">
        <f>(BC$2)*18-7</f>
        <v>83</v>
      </c>
      <c r="BD24" s="6"/>
      <c r="BE24" s="11">
        <f>(BE$2)*18-7</f>
        <v>65</v>
      </c>
      <c r="BF24" s="6"/>
      <c r="BG24" s="11">
        <f>(BG$2)*18-7</f>
        <v>47</v>
      </c>
      <c r="BH24" s="6"/>
      <c r="BI24" s="11">
        <f>(BI$2)*18-7</f>
        <v>29</v>
      </c>
      <c r="BJ24" s="6"/>
      <c r="BK24" s="11">
        <f>(BK$2)*18-7</f>
        <v>11</v>
      </c>
      <c r="BL24" s="6"/>
      <c r="BM24" s="3"/>
      <c r="BN24" s="14"/>
    </row>
    <row r="25" spans="1:66" s="5" customFormat="1" ht="13.5" x14ac:dyDescent="0.25">
      <c r="A25" s="10">
        <f>IF(OR(A$3="S",A$3="STD",A$3="",A$3="A",A$3="AES",A$3="F",A$3="Fiber")," ",IF(OR(A$3="E",A$3="EMB"),IF(MOD(A24,9)=0,"—",16*A24-15),IF(OR(A$3="M",A$3="MADI"),"—","Err")))</f>
        <v>9089</v>
      </c>
      <c r="B25" s="7">
        <f>IF(OR(A$3="S",A$3="STD",A$3="",A$3="A",A$3="AES",A$3="F",A$3="Fiber")," ",IF(OR(A$3="E",A$3="EMB"),IF(MOD(A24,9)=0,"—",16*A24),IF(OR(A$3="M",A$3="MADI"),"—","Err")))</f>
        <v>9104</v>
      </c>
      <c r="C25" s="10">
        <f>IF(OR(C$3="S",C$3="STD",C$3="",C$3="A",C$3="AES",C$3="F",C$3="Fiber")," ",IF(OR(C$3="E",C$3="EMB"),IF(MOD(C24,9)=0,"—",16*C24-15),IF(OR(C$3="M",C$3="MADI"),"—","Err")))</f>
        <v>8801</v>
      </c>
      <c r="D25" s="7">
        <f>IF(OR(C$3="S",C$3="STD",C$3="",C$3="A",C$3="AES",C$3="F",C$3="Fiber")," ",IF(OR(C$3="E",C$3="EMB"),IF(MOD(C24,9)=0,"—",16*C24),IF(OR(C$3="M",C$3="MADI"),"—","Err")))</f>
        <v>8816</v>
      </c>
      <c r="E25" s="10">
        <f>IF(OR(E$3="S",E$3="STD",E$3="",E$3="A",E$3="AES",E$3="F",E$3="Fiber")," ",IF(OR(E$3="E",E$3="EMB"),IF(MOD(E24,9)=0,"—",16*E24-15),IF(OR(E$3="M",E$3="MADI"),"—","Err")))</f>
        <v>8513</v>
      </c>
      <c r="F25" s="7">
        <f>IF(OR(E$3="S",E$3="STD",E$3="",E$3="A",E$3="AES",E$3="F",E$3="Fiber")," ",IF(OR(E$3="E",E$3="EMB"),IF(MOD(E24,9)=0,"—",16*E24),IF(OR(E$3="M",E$3="MADI"),"—","Err")))</f>
        <v>8528</v>
      </c>
      <c r="G25" s="10">
        <f>IF(OR(G$3="S",G$3="STD",G$3="",G$3="A",G$3="AES",G$3="F",G$3="Fiber")," ",IF(OR(G$3="E",G$3="EMB"),IF(MOD(G24,9)=0,"—",16*G24-15),IF(OR(G$3="M",G$3="MADI"),"—","Err")))</f>
        <v>8225</v>
      </c>
      <c r="H25" s="7">
        <f>IF(OR(G$3="S",G$3="STD",G$3="",G$3="A",G$3="AES",G$3="F",G$3="Fiber")," ",IF(OR(G$3="E",G$3="EMB"),IF(MOD(G24,9)=0,"—",16*G24),IF(OR(G$3="M",G$3="MADI"),"—","Err")))</f>
        <v>8240</v>
      </c>
      <c r="I25" s="10">
        <f>IF(OR(I$3="S",I$3="STD",I$3="",I$3="A",I$3="AES",I$3="F",I$3="Fiber")," ",IF(OR(I$3="E",I$3="EMB"),IF(MOD(I24,9)=0,"—",16*I24-15),IF(OR(I$3="M",I$3="MADI"),"—","Err")))</f>
        <v>7937</v>
      </c>
      <c r="J25" s="7">
        <f>IF(OR(I$3="S",I$3="STD",I$3="",I$3="A",I$3="AES",I$3="F",I$3="Fiber")," ",IF(OR(I$3="E",I$3="EMB"),IF(MOD(I24,9)=0,"—",16*I24),IF(OR(I$3="M",I$3="MADI"),"—","Err")))</f>
        <v>7952</v>
      </c>
      <c r="K25" s="10">
        <f>IF(OR(K$3="S",K$3="STD",K$3="",K$3="A",K$3="AES",K$3="F",K$3="Fiber")," ",IF(OR(K$3="E",K$3="EMB"),IF(MOD(K24,9)=0,"—",16*K24-15),IF(OR(K$3="M",K$3="MADI"),"—","Err")))</f>
        <v>7649</v>
      </c>
      <c r="L25" s="7">
        <f>IF(OR(K$3="S",K$3="STD",K$3="",K$3="A",K$3="AES",K$3="F",K$3="Fiber")," ",IF(OR(K$3="E",K$3="EMB"),IF(MOD(K24,9)=0,"—",16*K24),IF(OR(K$3="M",K$3="MADI"),"—","Err")))</f>
        <v>7664</v>
      </c>
      <c r="M25" s="10">
        <f>IF(OR(M$3="S",M$3="STD",M$3="",M$3="A",M$3="AES",M$3="F",M$3="Fiber")," ",IF(OR(M$3="E",M$3="EMB"),IF(MOD(M24,9)=0,"—",16*M24-15),IF(OR(M$3="M",M$3="MADI"),"—","Err")))</f>
        <v>7361</v>
      </c>
      <c r="N25" s="7">
        <f>IF(OR(M$3="S",M$3="STD",M$3="",M$3="A",M$3="AES",M$3="F",M$3="Fiber")," ",IF(OR(M$3="E",M$3="EMB"),IF(MOD(M24,9)=0,"—",16*M24),IF(OR(M$3="M",M$3="MADI"),"—","Err")))</f>
        <v>7376</v>
      </c>
      <c r="O25" s="10">
        <f>IF(OR(O$3="S",O$3="STD",O$3="",O$3="A",O$3="AES",O$3="F",O$3="Fiber")," ",IF(OR(O$3="E",O$3="EMB"),IF(MOD(O24,9)=0,"—",16*O24-15),IF(OR(O$3="M",O$3="MADI"),"—","Err")))</f>
        <v>7073</v>
      </c>
      <c r="P25" s="7">
        <f>IF(OR(O$3="S",O$3="STD",O$3="",O$3="A",O$3="AES",O$3="F",O$3="Fiber")," ",IF(OR(O$3="E",O$3="EMB"),IF(MOD(O24,9)=0,"—",16*O24),IF(OR(O$3="M",O$3="MADI"),"—","Err")))</f>
        <v>7088</v>
      </c>
      <c r="Q25" s="10">
        <f>IF(OR(Q$3="S",Q$3="STD",Q$3="",Q$3="A",Q$3="AES",Q$3="F",Q$3="Fiber")," ",IF(OR(Q$3="E",Q$3="EMB"),IF(MOD(Q24,9)=0,"—",16*Q24-15),IF(OR(Q$3="M",Q$3="MADI"),"—","Err")))</f>
        <v>6785</v>
      </c>
      <c r="R25" s="7">
        <f>IF(OR(Q$3="S",Q$3="STD",Q$3="",Q$3="A",Q$3="AES",Q$3="F",Q$3="Fiber")," ",IF(OR(Q$3="E",Q$3="EMB"),IF(MOD(Q24,9)=0,"—",16*Q24),IF(OR(Q$3="M",Q$3="MADI"),"—","Err")))</f>
        <v>6800</v>
      </c>
      <c r="S25" s="10" t="str">
        <f>IF(OR(S$3="S",S$3="STD",S$3="",S$3="A",S$3="AES",S$3="F",S$3="Fiber")," ",IF(OR(S$3="E",S$3="EMB"),IF(MOD(S24,9)=0,"—",16*S24-15),IF(OR(S$3="M",S$3="MADI"),"—","Err")))</f>
        <v xml:space="preserve"> </v>
      </c>
      <c r="T25" s="7" t="str">
        <f>IF(OR(S$3="S",S$3="STD",S$3="",S$3="A",S$3="AES",S$3="F",S$3="Fiber")," ",IF(OR(S$3="E",S$3="EMB"),IF(MOD(S24,9)=0,"—",16*S24),IF(OR(S$3="M",S$3="MADI"),"—","Err")))</f>
        <v xml:space="preserve"> </v>
      </c>
      <c r="U25" s="10" t="str">
        <f>IF(OR(U$3="S",U$3="STD",U$3="",U$3="A",U$3="AES",U$3="F",U$3="Fiber")," ",IF(OR(U$3="E",U$3="EMB"),IF(MOD(U24,9)=0,"—",16*U24-15),IF(OR(U$3="M",U$3="MADI"),"—","Err")))</f>
        <v xml:space="preserve"> </v>
      </c>
      <c r="V25" s="7" t="str">
        <f>IF(OR(U$3="S",U$3="STD",U$3="",U$3="A",U$3="AES",U$3="F",U$3="Fiber")," ",IF(OR(U$3="E",U$3="EMB"),IF(MOD(U24,9)=0,"—",16*U24),IF(OR(U$3="M",U$3="MADI"),"—","Err")))</f>
        <v xml:space="preserve"> </v>
      </c>
      <c r="W25" s="10" t="str">
        <f>IF(OR(W$3="S",W$3="STD",W$3="",W$3="A",W$3="AES",W$3="F",W$3="Fiber")," ",IF(OR(W$3="E",W$3="EMB"),IF(MOD(W24,9)=0,"—",16*W24-15),IF(OR(W$3="M",W$3="MADI"),"—","Err")))</f>
        <v>Err</v>
      </c>
      <c r="X25" s="7" t="str">
        <f>IF(OR(W$3="S",W$3="STD",W$3="",W$3="A",W$3="AES",W$3="F",W$3="Fiber")," ",IF(OR(W$3="E",W$3="EMB"),IF(MOD(W24,9)=0,"—",16*W24),IF(OR(W$3="M",W$3="MADI"),"—","Err")))</f>
        <v>Err</v>
      </c>
      <c r="Y25" s="10">
        <f>IF(OR(Y$3="S",Y$3="STD",Y$3="",Y$3="A",Y$3="AES",Y$3="F",Y$3="Fiber")," ",IF(OR(Y$3="E",Y$3="EMB"),IF(MOD(Y24,9)=0,"—",16*Y24-15),IF(OR(Y$3="M",Y$3="MADI"),"—","Err")))</f>
        <v>5633</v>
      </c>
      <c r="Z25" s="7">
        <f>IF(OR(Y$3="S",Y$3="STD",Y$3="",Y$3="A",Y$3="AES",Y$3="F",Y$3="Fiber")," ",IF(OR(Y$3="E",Y$3="EMB"),IF(MOD(Y24,9)=0,"—",16*Y24),IF(OR(Y$3="M",Y$3="MADI"),"—","Err")))</f>
        <v>5648</v>
      </c>
      <c r="AA25" s="10">
        <f>IF(OR(AA$3="S",AA$3="STD",AA$3="",AA$3="A",AA$3="AES",AA$3="F",AA$3="Fiber")," ",IF(OR(AA$3="E",AA$3="EMB"),IF(MOD(AA24,9)=0,"—",16*AA24-15),IF(OR(AA$3="M",AA$3="MADI"),"—","Err")))</f>
        <v>5345</v>
      </c>
      <c r="AB25" s="7">
        <f>IF(OR(AA$3="S",AA$3="STD",AA$3="",AA$3="A",AA$3="AES",AA$3="F",AA$3="Fiber")," ",IF(OR(AA$3="E",AA$3="EMB"),IF(MOD(AA24,9)=0,"—",16*AA24),IF(OR(AA$3="M",AA$3="MADI"),"—","Err")))</f>
        <v>5360</v>
      </c>
      <c r="AC25" s="10">
        <f>IF(OR(AC$3="S",AC$3="STD",AC$3="",AC$3="A",AC$3="AES",AC$3="F",AC$3="Fiber")," ",IF(OR(AC$3="E",AC$3="EMB"),IF(MOD(AC24,9)=0,"—",16*AC24-15),IF(OR(AC$3="M",AC$3="MADI"),"—","Err")))</f>
        <v>5057</v>
      </c>
      <c r="AD25" s="7">
        <f>IF(OR(AC$3="S",AC$3="STD",AC$3="",AC$3="A",AC$3="AES",AC$3="F",AC$3="Fiber")," ",IF(OR(AC$3="E",AC$3="EMB"),IF(MOD(AC24,9)=0,"—",16*AC24),IF(OR(AC$3="M",AC$3="MADI"),"—","Err")))</f>
        <v>5072</v>
      </c>
      <c r="AE25" s="10">
        <f>IF(OR(AE$3="S",AE$3="STD",AE$3="",AE$3="A",AE$3="AES",AE$3="F",AE$3="Fiber")," ",IF(OR(AE$3="E",AE$3="EMB"),IF(MOD(AE24,9)=0,"—",16*AE24-15),IF(OR(AE$3="M",AE$3="MADI"),"—","Err")))</f>
        <v>4769</v>
      </c>
      <c r="AF25" s="7">
        <f>IF(OR(AE$3="S",AE$3="STD",AE$3="",AE$3="A",AE$3="AES",AE$3="F",AE$3="Fiber")," ",IF(OR(AE$3="E",AE$3="EMB"),IF(MOD(AE24,9)=0,"—",16*AE24),IF(OR(AE$3="M",AE$3="MADI"),"—","Err")))</f>
        <v>4784</v>
      </c>
      <c r="AG25" s="10">
        <f>IF(OR(AG$3="S",AG$3="STD",AG$3="",AG$3="A",AG$3="AES",AG$3="F",AG$3="Fiber")," ",IF(OR(AG$3="E",AG$3="EMB"),IF(MOD(AG24,9)=0,"—",16*AG24-15),IF(OR(AG$3="M",AG$3="MADI"),"—","Err")))</f>
        <v>4481</v>
      </c>
      <c r="AH25" s="7">
        <f>IF(OR(AG$3="S",AG$3="STD",AG$3="",AG$3="A",AG$3="AES",AG$3="F",AG$3="Fiber")," ",IF(OR(AG$3="E",AG$3="EMB"),IF(MOD(AG24,9)=0,"—",16*AG24),IF(OR(AG$3="M",AG$3="MADI"),"—","Err")))</f>
        <v>4496</v>
      </c>
      <c r="AI25" s="10">
        <f>IF(OR(AI$3="S",AI$3="STD",AI$3="",AI$3="A",AI$3="AES",AI$3="F",AI$3="Fiber")," ",IF(OR(AI$3="E",AI$3="EMB"),IF(MOD(AI24,9)=0,"—",16*AI24-15),IF(OR(AI$3="M",AI$3="MADI"),"—","Err")))</f>
        <v>4193</v>
      </c>
      <c r="AJ25" s="7">
        <f>IF(OR(AI$3="S",AI$3="STD",AI$3="",AI$3="A",AI$3="AES",AI$3="F",AI$3="Fiber")," ",IF(OR(AI$3="E",AI$3="EMB"),IF(MOD(AI24,9)=0,"—",16*AI24),IF(OR(AI$3="M",AI$3="MADI"),"—","Err")))</f>
        <v>4208</v>
      </c>
      <c r="AK25" s="10">
        <f>IF(OR(AK$3="S",AK$3="STD",AK$3="",AK$3="A",AK$3="AES",AK$3="F",AK$3="Fiber")," ",IF(OR(AK$3="E",AK$3="EMB"),IF(MOD(AK24,9)=0,"—",16*AK24-15),IF(OR(AK$3="M",AK$3="MADI"),"—","Err")))</f>
        <v>3905</v>
      </c>
      <c r="AL25" s="7">
        <f>IF(OR(AK$3="S",AK$3="STD",AK$3="",AK$3="A",AK$3="AES",AK$3="F",AK$3="Fiber")," ",IF(OR(AK$3="E",AK$3="EMB"),IF(MOD(AK24,9)=0,"—",16*AK24),IF(OR(AK$3="M",AK$3="MADI"),"—","Err")))</f>
        <v>3920</v>
      </c>
      <c r="AM25" s="10">
        <f>IF(OR(AM$3="S",AM$3="STD",AM$3="",AM$3="A",AM$3="AES",AM$3="F",AM$3="Fiber")," ",IF(OR(AM$3="E",AM$3="EMB"),IF(MOD(AM24,9)=0,"—",16*AM24-15),IF(OR(AM$3="M",AM$3="MADI"),"—","Err")))</f>
        <v>3617</v>
      </c>
      <c r="AN25" s="7">
        <f>IF(OR(AM$3="S",AM$3="STD",AM$3="",AM$3="A",AM$3="AES",AM$3="F",AM$3="Fiber")," ",IF(OR(AM$3="E",AM$3="EMB"),IF(MOD(AM24,9)=0,"—",16*AM24),IF(OR(AM$3="M",AM$3="MADI"),"—","Err")))</f>
        <v>3632</v>
      </c>
      <c r="AO25" s="10" t="str">
        <f>IF(OR(AO$3="S",AO$3="STD",AO$3="",AO$3="A",AO$3="AES",AO$3="F",AO$3="Fiber")," ",IF(OR(AO$3="E",AO$3="EMB"),IF(MOD(AO24,9)=0,"—",16*AO24-15),IF(OR(AO$3="M",AO$3="MADI"),"—","Err")))</f>
        <v xml:space="preserve"> </v>
      </c>
      <c r="AP25" s="7" t="str">
        <f>IF(OR(AO$3="S",AO$3="STD",AO$3="",AO$3="A",AO$3="AES",AO$3="F",AO$3="Fiber")," ",IF(OR(AO$3="E",AO$3="EMB"),IF(MOD(AO24,9)=0,"—",16*AO24),IF(OR(AO$3="M",AO$3="MADI"),"—","Err")))</f>
        <v xml:space="preserve"> </v>
      </c>
      <c r="AQ25" s="10">
        <f>IF(OR(AQ$3="S",AQ$3="STD",AQ$3="",AQ$3="A",AQ$3="AES",AQ$3="F",AQ$3="Fiber")," ",IF(OR(AQ$3="E",AQ$3="EMB"),IF(MOD(AQ24,9)=0,"—",16*AQ24-15),IF(OR(AQ$3="M",AQ$3="MADI"),"—","Err")))</f>
        <v>3041</v>
      </c>
      <c r="AR25" s="7">
        <f>IF(OR(AQ$3="S",AQ$3="STD",AQ$3="",AQ$3="A",AQ$3="AES",AQ$3="F",AQ$3="Fiber")," ",IF(OR(AQ$3="E",AQ$3="EMB"),IF(MOD(AQ24,9)=0,"—",16*AQ24),IF(OR(AQ$3="M",AQ$3="MADI"),"—","Err")))</f>
        <v>3056</v>
      </c>
      <c r="AS25" s="10">
        <f>IF(OR(AS$3="S",AS$3="STD",AS$3="",AS$3="A",AS$3="AES",AS$3="F",AS$3="Fiber")," ",IF(OR(AS$3="E",AS$3="EMB"),IF(MOD(AS24,9)=0,"—",16*AS24-15),IF(OR(AS$3="M",AS$3="MADI"),"—","Err")))</f>
        <v>2753</v>
      </c>
      <c r="AT25" s="7">
        <f>IF(OR(AS$3="S",AS$3="STD",AS$3="",AS$3="A",AS$3="AES",AS$3="F",AS$3="Fiber")," ",IF(OR(AS$3="E",AS$3="EMB"),IF(MOD(AS24,9)=0,"—",16*AS24),IF(OR(AS$3="M",AS$3="MADI"),"—","Err")))</f>
        <v>2768</v>
      </c>
      <c r="AU25" s="10">
        <f>IF(OR(AU$3="S",AU$3="STD",AU$3="",AU$3="A",AU$3="AES",AU$3="F",AU$3="Fiber")," ",IF(OR(AU$3="E",AU$3="EMB"),IF(MOD(AU24,9)=0,"—",16*AU24-15),IF(OR(AU$3="M",AU$3="MADI"),"—","Err")))</f>
        <v>2465</v>
      </c>
      <c r="AV25" s="7">
        <f>IF(OR(AU$3="S",AU$3="STD",AU$3="",AU$3="A",AU$3="AES",AU$3="F",AU$3="Fiber")," ",IF(OR(AU$3="E",AU$3="EMB"),IF(MOD(AU24,9)=0,"—",16*AU24),IF(OR(AU$3="M",AU$3="MADI"),"—","Err")))</f>
        <v>2480</v>
      </c>
      <c r="AW25" s="10">
        <f>IF(OR(AW$3="S",AW$3="STD",AW$3="",AW$3="A",AW$3="AES",AW$3="F",AW$3="Fiber")," ",IF(OR(AW$3="E",AW$3="EMB"),IF(MOD(AW24,9)=0,"—",16*AW24-15),IF(OR(AW$3="M",AW$3="MADI"),"—","Err")))</f>
        <v>2177</v>
      </c>
      <c r="AX25" s="7">
        <f>IF(OR(AW$3="S",AW$3="STD",AW$3="",AW$3="A",AW$3="AES",AW$3="F",AW$3="Fiber")," ",IF(OR(AW$3="E",AW$3="EMB"),IF(MOD(AW24,9)=0,"—",16*AW24),IF(OR(AW$3="M",AW$3="MADI"),"—","Err")))</f>
        <v>2192</v>
      </c>
      <c r="AY25" s="10" t="str">
        <f>IF(OR(AY$3="S",AY$3="STD",AY$3="",AY$3="A",AY$3="AES",AY$3="F",AY$3="Fiber")," ",IF(OR(AY$3="E",AY$3="EMB"),IF(MOD(AY24,9)=0,"—",16*AY24-15),IF(OR(AY$3="M",AY$3="MADI"),"—","Err")))</f>
        <v xml:space="preserve"> </v>
      </c>
      <c r="AZ25" s="7" t="str">
        <f>IF(OR(AY$3="S",AY$3="STD",AY$3="",AY$3="A",AY$3="AES",AY$3="F",AY$3="Fiber")," ",IF(OR(AY$3="E",AY$3="EMB"),IF(MOD(AY24,9)=0,"—",16*AY24),IF(OR(AY$3="M",AY$3="MADI"),"—","Err")))</f>
        <v xml:space="preserve"> </v>
      </c>
      <c r="BA25" s="10">
        <f>IF(OR(BA$3="S",BA$3="STD",BA$3="",BA$3="A",BA$3="AES",BA$3="F",BA$3="Fiber")," ",IF(OR(BA$3="E",BA$3="EMB"),IF(MOD(BA24,9)=0,"—",16*BA24-15),IF(OR(BA$3="M",BA$3="MADI"),"—","Err")))</f>
        <v>1601</v>
      </c>
      <c r="BB25" s="7">
        <f>IF(OR(BA$3="S",BA$3="STD",BA$3="",BA$3="A",BA$3="AES",BA$3="F",BA$3="Fiber")," ",IF(OR(BA$3="E",BA$3="EMB"),IF(MOD(BA24,9)=0,"—",16*BA24),IF(OR(BA$3="M",BA$3="MADI"),"—","Err")))</f>
        <v>1616</v>
      </c>
      <c r="BC25" s="10" t="str">
        <f>IF(OR(BC$3="S",BC$3="STD",BC$3="",BC$3="A",BC$3="AES",BC$3="F",BC$3="Fiber")," ",IF(OR(BC$3="E",BC$3="EMB"),IF(MOD(BC24,9)=0,"—",16*BC24-15),IF(OR(BC$3="M",BC$3="MADI"),"—","Err")))</f>
        <v xml:space="preserve"> </v>
      </c>
      <c r="BD25" s="7" t="str">
        <f>IF(OR(BC$3="S",BC$3="STD",BC$3="",BC$3="A",BC$3="AES",BC$3="F",BC$3="Fiber")," ",IF(OR(BC$3="E",BC$3="EMB"),IF(MOD(BC24,9)=0,"—",16*BC24),IF(OR(BC$3="M",BC$3="MADI"),"—","Err")))</f>
        <v xml:space="preserve"> </v>
      </c>
      <c r="BE25" s="10">
        <f>IF(OR(BE$3="S",BE$3="STD",BE$3="",BE$3="A",BE$3="AES",BE$3="F",BE$3="Fiber")," ",IF(OR(BE$3="E",BE$3="EMB"),IF(MOD(BE24,9)=0,"—",16*BE24-15),IF(OR(BE$3="M",BE$3="MADI"),"—","Err")))</f>
        <v>1025</v>
      </c>
      <c r="BF25" s="7">
        <f>IF(OR(BE$3="S",BE$3="STD",BE$3="",BE$3="A",BE$3="AES",BE$3="F",BE$3="Fiber")," ",IF(OR(BE$3="E",BE$3="EMB"),IF(MOD(BE24,9)=0,"—",16*BE24),IF(OR(BE$3="M",BE$3="MADI"),"—","Err")))</f>
        <v>1040</v>
      </c>
      <c r="BG25" s="10" t="str">
        <f>IF(OR(BG$3="S",BG$3="STD",BG$3="",BG$3="A",BG$3="AES",BG$3="F",BG$3="Fiber")," ",IF(OR(BG$3="E",BG$3="EMB"),IF(MOD(BG24,9)=0,"—",16*BG24-15),IF(OR(BG$3="M",BG$3="MADI"),"—","Err")))</f>
        <v>—</v>
      </c>
      <c r="BH25" s="7" t="str">
        <f>IF(OR(BG$3="S",BG$3="STD",BG$3="",BG$3="A",BG$3="AES",BG$3="F",BG$3="Fiber")," ",IF(OR(BG$3="E",BG$3="EMB"),IF(MOD(BG24,9)=0,"—",16*BG24),IF(OR(BG$3="M",BG$3="MADI"),"—","Err")))</f>
        <v>—</v>
      </c>
      <c r="BI25" s="10">
        <f>IF(OR(BI$3="S",BI$3="STD",BI$3="",BI$3="A",BI$3="AES",BI$3="F",BI$3="Fiber")," ",IF(OR(BI$3="E",BI$3="EMB"),IF(MOD(BI24,9)=0,"—",16*BI24-15),IF(OR(BI$3="M",BI$3="MADI"),"—","Err")))</f>
        <v>449</v>
      </c>
      <c r="BJ25" s="7">
        <f>IF(OR(BI$3="S",BI$3="STD",BI$3="",BI$3="A",BI$3="AES",BI$3="F",BI$3="Fiber")," ",IF(OR(BI$3="E",BI$3="EMB"),IF(MOD(BI24,9)=0,"—",16*BI24),IF(OR(BI$3="M",BI$3="MADI"),"—","Err")))</f>
        <v>464</v>
      </c>
      <c r="BK25" s="10" t="str">
        <f>IF(OR(BK$3="S",BK$3="STD",BK$3="",BK$3="A",BK$3="AES",BK$3="F",BK$3="Fiber")," ",IF(OR(BK$3="E",BK$3="EMB"),IF(MOD(BK24,9)=0,"—",16*BK24-15),IF(OR(BK$3="M",BK$3="MADI"),"—","Err")))</f>
        <v>—</v>
      </c>
      <c r="BL25" s="7" t="str">
        <f>IF(OR(BK$3="S",BK$3="STD",BK$3="",BK$3="A",BK$3="AES",BK$3="F",BK$3="Fiber")," ",IF(OR(BK$3="E",BK$3="EMB"),IF(MOD(BK24,9)=0,"—",16*BK24),IF(OR(BK$3="M",BK$3="MADI"),"—","Err")))</f>
        <v>—</v>
      </c>
      <c r="BM25" s="12"/>
      <c r="BN25" s="15"/>
    </row>
    <row r="26" spans="1:66" s="1" customFormat="1" x14ac:dyDescent="0.25">
      <c r="A26" s="11">
        <f>(A$2)*18-6</f>
        <v>570</v>
      </c>
      <c r="B26" s="6"/>
      <c r="C26" s="11">
        <f>(C$2)*18-6</f>
        <v>552</v>
      </c>
      <c r="D26" s="6"/>
      <c r="E26" s="11">
        <f>(E$2)*18-6</f>
        <v>534</v>
      </c>
      <c r="F26" s="6"/>
      <c r="G26" s="11">
        <f>(G$2)*18-6</f>
        <v>516</v>
      </c>
      <c r="H26" s="6"/>
      <c r="I26" s="11">
        <f>(I$2)*18-6</f>
        <v>498</v>
      </c>
      <c r="J26" s="6"/>
      <c r="K26" s="11">
        <f>(K$2)*18-6</f>
        <v>480</v>
      </c>
      <c r="L26" s="6"/>
      <c r="M26" s="11">
        <f>(M$2)*18-6</f>
        <v>462</v>
      </c>
      <c r="N26" s="6"/>
      <c r="O26" s="11">
        <f>(O$2)*18-6</f>
        <v>444</v>
      </c>
      <c r="P26" s="6"/>
      <c r="Q26" s="11">
        <f>(Q$2)*18-6</f>
        <v>426</v>
      </c>
      <c r="R26" s="6"/>
      <c r="S26" s="11">
        <f>(S$2)*18-6</f>
        <v>408</v>
      </c>
      <c r="T26" s="6"/>
      <c r="U26" s="11">
        <f>(U$2)*18-6</f>
        <v>390</v>
      </c>
      <c r="V26" s="6"/>
      <c r="W26" s="11">
        <f>(W$2)*18-6</f>
        <v>372</v>
      </c>
      <c r="X26" s="6"/>
      <c r="Y26" s="11">
        <f>(Y$2)*18-6</f>
        <v>354</v>
      </c>
      <c r="Z26" s="6"/>
      <c r="AA26" s="11">
        <f>(AA$2)*18-6</f>
        <v>336</v>
      </c>
      <c r="AB26" s="6"/>
      <c r="AC26" s="11">
        <f>(AC$2)*18-6</f>
        <v>318</v>
      </c>
      <c r="AD26" s="6"/>
      <c r="AE26" s="11">
        <f>(AE$2)*18-6</f>
        <v>300</v>
      </c>
      <c r="AF26" s="6"/>
      <c r="AG26" s="11">
        <f>(AG$2)*18-6</f>
        <v>282</v>
      </c>
      <c r="AH26" s="6"/>
      <c r="AI26" s="11">
        <f>(AI$2)*18-6</f>
        <v>264</v>
      </c>
      <c r="AJ26" s="6"/>
      <c r="AK26" s="11">
        <f>(AK$2)*18-6</f>
        <v>246</v>
      </c>
      <c r="AL26" s="6"/>
      <c r="AM26" s="11">
        <f>(AM$2)*18-6</f>
        <v>228</v>
      </c>
      <c r="AN26" s="6"/>
      <c r="AO26" s="11">
        <f>(AO$2)*18-6</f>
        <v>210</v>
      </c>
      <c r="AP26" s="6"/>
      <c r="AQ26" s="11">
        <f>(AQ$2)*18-6</f>
        <v>192</v>
      </c>
      <c r="AR26" s="6"/>
      <c r="AS26" s="11">
        <f>(AS$2)*18-6</f>
        <v>174</v>
      </c>
      <c r="AT26" s="6"/>
      <c r="AU26" s="11">
        <f>(AU$2)*18-6</f>
        <v>156</v>
      </c>
      <c r="AV26" s="6"/>
      <c r="AW26" s="11">
        <f>(AW$2)*18-6</f>
        <v>138</v>
      </c>
      <c r="AX26" s="6"/>
      <c r="AY26" s="11">
        <f>(AY$2)*18-6</f>
        <v>120</v>
      </c>
      <c r="AZ26" s="6"/>
      <c r="BA26" s="11">
        <f>(BA$2)*18-6</f>
        <v>102</v>
      </c>
      <c r="BB26" s="6"/>
      <c r="BC26" s="11">
        <f>(BC$2)*18-6</f>
        <v>84</v>
      </c>
      <c r="BD26" s="6"/>
      <c r="BE26" s="11">
        <f>(BE$2)*18-6</f>
        <v>66</v>
      </c>
      <c r="BF26" s="6"/>
      <c r="BG26" s="11">
        <f>(BG$2)*18-6</f>
        <v>48</v>
      </c>
      <c r="BH26" s="6"/>
      <c r="BI26" s="11">
        <f>(BI$2)*18-6</f>
        <v>30</v>
      </c>
      <c r="BJ26" s="6"/>
      <c r="BK26" s="11">
        <f>(BK$2)*18-6</f>
        <v>12</v>
      </c>
      <c r="BL26" s="6"/>
      <c r="BM26" s="3"/>
      <c r="BN26" s="14"/>
    </row>
    <row r="27" spans="1:66" s="5" customFormat="1" ht="13.5" x14ac:dyDescent="0.25">
      <c r="A27" s="10">
        <f>IF(OR(A$3="S",A$3="STD",A$3="",A$3="A",A$3="AES",A$3="F",A$3="Fiber")," ",IF(OR(A$3="E",A$3="EMB"),IF(MOD(A26,9)=0,"—",16*A26-15),IF(OR(A$3="M",A$3="MADI"),"—","Err")))</f>
        <v>9105</v>
      </c>
      <c r="B27" s="7">
        <f>IF(OR(A$3="S",A$3="STD",A$3="",A$3="A",A$3="AES",A$3="F",A$3="Fiber")," ",IF(OR(A$3="E",A$3="EMB"),IF(MOD(A26,9)=0,"—",16*A26),IF(OR(A$3="M",A$3="MADI"),"—","Err")))</f>
        <v>9120</v>
      </c>
      <c r="C27" s="10">
        <f>IF(OR(C$3="S",C$3="STD",C$3="",C$3="A",C$3="AES",C$3="F",C$3="Fiber")," ",IF(OR(C$3="E",C$3="EMB"),IF(MOD(C26,9)=0,"—",16*C26-15),IF(OR(C$3="M",C$3="MADI"),"—","Err")))</f>
        <v>8817</v>
      </c>
      <c r="D27" s="7">
        <f>IF(OR(C$3="S",C$3="STD",C$3="",C$3="A",C$3="AES",C$3="F",C$3="Fiber")," ",IF(OR(C$3="E",C$3="EMB"),IF(MOD(C26,9)=0,"—",16*C26),IF(OR(C$3="M",C$3="MADI"),"—","Err")))</f>
        <v>8832</v>
      </c>
      <c r="E27" s="10">
        <f>IF(OR(E$3="S",E$3="STD",E$3="",E$3="A",E$3="AES",E$3="F",E$3="Fiber")," ",IF(OR(E$3="E",E$3="EMB"),IF(MOD(E26,9)=0,"—",16*E26-15),IF(OR(E$3="M",E$3="MADI"),"—","Err")))</f>
        <v>8529</v>
      </c>
      <c r="F27" s="7">
        <f>IF(OR(E$3="S",E$3="STD",E$3="",E$3="A",E$3="AES",E$3="F",E$3="Fiber")," ",IF(OR(E$3="E",E$3="EMB"),IF(MOD(E26,9)=0,"—",16*E26),IF(OR(E$3="M",E$3="MADI"),"—","Err")))</f>
        <v>8544</v>
      </c>
      <c r="G27" s="10">
        <f>IF(OR(G$3="S",G$3="STD",G$3="",G$3="A",G$3="AES",G$3="F",G$3="Fiber")," ",IF(OR(G$3="E",G$3="EMB"),IF(MOD(G26,9)=0,"—",16*G26-15),IF(OR(G$3="M",G$3="MADI"),"—","Err")))</f>
        <v>8241</v>
      </c>
      <c r="H27" s="7">
        <f>IF(OR(G$3="S",G$3="STD",G$3="",G$3="A",G$3="AES",G$3="F",G$3="Fiber")," ",IF(OR(G$3="E",G$3="EMB"),IF(MOD(G26,9)=0,"—",16*G26),IF(OR(G$3="M",G$3="MADI"),"—","Err")))</f>
        <v>8256</v>
      </c>
      <c r="I27" s="10">
        <f>IF(OR(I$3="S",I$3="STD",I$3="",I$3="A",I$3="AES",I$3="F",I$3="Fiber")," ",IF(OR(I$3="E",I$3="EMB"),IF(MOD(I26,9)=0,"—",16*I26-15),IF(OR(I$3="M",I$3="MADI"),"—","Err")))</f>
        <v>7953</v>
      </c>
      <c r="J27" s="7">
        <f>IF(OR(I$3="S",I$3="STD",I$3="",I$3="A",I$3="AES",I$3="F",I$3="Fiber")," ",IF(OR(I$3="E",I$3="EMB"),IF(MOD(I26,9)=0,"—",16*I26),IF(OR(I$3="M",I$3="MADI"),"—","Err")))</f>
        <v>7968</v>
      </c>
      <c r="K27" s="10">
        <f>IF(OR(K$3="S",K$3="STD",K$3="",K$3="A",K$3="AES",K$3="F",K$3="Fiber")," ",IF(OR(K$3="E",K$3="EMB"),IF(MOD(K26,9)=0,"—",16*K26-15),IF(OR(K$3="M",K$3="MADI"),"—","Err")))</f>
        <v>7665</v>
      </c>
      <c r="L27" s="7">
        <f>IF(OR(K$3="S",K$3="STD",K$3="",K$3="A",K$3="AES",K$3="F",K$3="Fiber")," ",IF(OR(K$3="E",K$3="EMB"),IF(MOD(K26,9)=0,"—",16*K26),IF(OR(K$3="M",K$3="MADI"),"—","Err")))</f>
        <v>7680</v>
      </c>
      <c r="M27" s="10">
        <f>IF(OR(M$3="S",M$3="STD",M$3="",M$3="A",M$3="AES",M$3="F",M$3="Fiber")," ",IF(OR(M$3="E",M$3="EMB"),IF(MOD(M26,9)=0,"—",16*M26-15),IF(OR(M$3="M",M$3="MADI"),"—","Err")))</f>
        <v>7377</v>
      </c>
      <c r="N27" s="7">
        <f>IF(OR(M$3="S",M$3="STD",M$3="",M$3="A",M$3="AES",M$3="F",M$3="Fiber")," ",IF(OR(M$3="E",M$3="EMB"),IF(MOD(M26,9)=0,"—",16*M26),IF(OR(M$3="M",M$3="MADI"),"—","Err")))</f>
        <v>7392</v>
      </c>
      <c r="O27" s="10">
        <f>IF(OR(O$3="S",O$3="STD",O$3="",O$3="A",O$3="AES",O$3="F",O$3="Fiber")," ",IF(OR(O$3="E",O$3="EMB"),IF(MOD(O26,9)=0,"—",16*O26-15),IF(OR(O$3="M",O$3="MADI"),"—","Err")))</f>
        <v>7089</v>
      </c>
      <c r="P27" s="7">
        <f>IF(OR(O$3="S",O$3="STD",O$3="",O$3="A",O$3="AES",O$3="F",O$3="Fiber")," ",IF(OR(O$3="E",O$3="EMB"),IF(MOD(O26,9)=0,"—",16*O26),IF(OR(O$3="M",O$3="MADI"),"—","Err")))</f>
        <v>7104</v>
      </c>
      <c r="Q27" s="10">
        <f>IF(OR(Q$3="S",Q$3="STD",Q$3="",Q$3="A",Q$3="AES",Q$3="F",Q$3="Fiber")," ",IF(OR(Q$3="E",Q$3="EMB"),IF(MOD(Q26,9)=0,"—",16*Q26-15),IF(OR(Q$3="M",Q$3="MADI"),"—","Err")))</f>
        <v>6801</v>
      </c>
      <c r="R27" s="7">
        <f>IF(OR(Q$3="S",Q$3="STD",Q$3="",Q$3="A",Q$3="AES",Q$3="F",Q$3="Fiber")," ",IF(OR(Q$3="E",Q$3="EMB"),IF(MOD(Q26,9)=0,"—",16*Q26),IF(OR(Q$3="M",Q$3="MADI"),"—","Err")))</f>
        <v>6816</v>
      </c>
      <c r="S27" s="10" t="str">
        <f>IF(OR(S$3="S",S$3="STD",S$3="",S$3="A",S$3="AES",S$3="F",S$3="Fiber")," ",IF(OR(S$3="E",S$3="EMB"),IF(MOD(S26,9)=0,"—",16*S26-15),IF(OR(S$3="M",S$3="MADI"),"—","Err")))</f>
        <v xml:space="preserve"> </v>
      </c>
      <c r="T27" s="7" t="str">
        <f>IF(OR(S$3="S",S$3="STD",S$3="",S$3="A",S$3="AES",S$3="F",S$3="Fiber")," ",IF(OR(S$3="E",S$3="EMB"),IF(MOD(S26,9)=0,"—",16*S26),IF(OR(S$3="M",S$3="MADI"),"—","Err")))</f>
        <v xml:space="preserve"> </v>
      </c>
      <c r="U27" s="10" t="str">
        <f>IF(OR(U$3="S",U$3="STD",U$3="",U$3="A",U$3="AES",U$3="F",U$3="Fiber")," ",IF(OR(U$3="E",U$3="EMB"),IF(MOD(U26,9)=0,"—",16*U26-15),IF(OR(U$3="M",U$3="MADI"),"—","Err")))</f>
        <v xml:space="preserve"> </v>
      </c>
      <c r="V27" s="7" t="str">
        <f>IF(OR(U$3="S",U$3="STD",U$3="",U$3="A",U$3="AES",U$3="F",U$3="Fiber")," ",IF(OR(U$3="E",U$3="EMB"),IF(MOD(U26,9)=0,"—",16*U26),IF(OR(U$3="M",U$3="MADI"),"—","Err")))</f>
        <v xml:space="preserve"> </v>
      </c>
      <c r="W27" s="10" t="str">
        <f>IF(OR(W$3="S",W$3="STD",W$3="",W$3="A",W$3="AES",W$3="F",W$3="Fiber")," ",IF(OR(W$3="E",W$3="EMB"),IF(MOD(W26,9)=0,"—",16*W26-15),IF(OR(W$3="M",W$3="MADI"),"—","Err")))</f>
        <v>Err</v>
      </c>
      <c r="X27" s="7" t="str">
        <f>IF(OR(W$3="S",W$3="STD",W$3="",W$3="A",W$3="AES",W$3="F",W$3="Fiber")," ",IF(OR(W$3="E",W$3="EMB"),IF(MOD(W26,9)=0,"—",16*W26),IF(OR(W$3="M",W$3="MADI"),"—","Err")))</f>
        <v>Err</v>
      </c>
      <c r="Y27" s="10">
        <f>IF(OR(Y$3="S",Y$3="STD",Y$3="",Y$3="A",Y$3="AES",Y$3="F",Y$3="Fiber")," ",IF(OR(Y$3="E",Y$3="EMB"),IF(MOD(Y26,9)=0,"—",16*Y26-15),IF(OR(Y$3="M",Y$3="MADI"),"—","Err")))</f>
        <v>5649</v>
      </c>
      <c r="Z27" s="7">
        <f>IF(OR(Y$3="S",Y$3="STD",Y$3="",Y$3="A",Y$3="AES",Y$3="F",Y$3="Fiber")," ",IF(OR(Y$3="E",Y$3="EMB"),IF(MOD(Y26,9)=0,"—",16*Y26),IF(OR(Y$3="M",Y$3="MADI"),"—","Err")))</f>
        <v>5664</v>
      </c>
      <c r="AA27" s="10">
        <f>IF(OR(AA$3="S",AA$3="STD",AA$3="",AA$3="A",AA$3="AES",AA$3="F",AA$3="Fiber")," ",IF(OR(AA$3="E",AA$3="EMB"),IF(MOD(AA26,9)=0,"—",16*AA26-15),IF(OR(AA$3="M",AA$3="MADI"),"—","Err")))</f>
        <v>5361</v>
      </c>
      <c r="AB27" s="7">
        <f>IF(OR(AA$3="S",AA$3="STD",AA$3="",AA$3="A",AA$3="AES",AA$3="F",AA$3="Fiber")," ",IF(OR(AA$3="E",AA$3="EMB"),IF(MOD(AA26,9)=0,"—",16*AA26),IF(OR(AA$3="M",AA$3="MADI"),"—","Err")))</f>
        <v>5376</v>
      </c>
      <c r="AC27" s="10">
        <f>IF(OR(AC$3="S",AC$3="STD",AC$3="",AC$3="A",AC$3="AES",AC$3="F",AC$3="Fiber")," ",IF(OR(AC$3="E",AC$3="EMB"),IF(MOD(AC26,9)=0,"—",16*AC26-15),IF(OR(AC$3="M",AC$3="MADI"),"—","Err")))</f>
        <v>5073</v>
      </c>
      <c r="AD27" s="7">
        <f>IF(OR(AC$3="S",AC$3="STD",AC$3="",AC$3="A",AC$3="AES",AC$3="F",AC$3="Fiber")," ",IF(OR(AC$3="E",AC$3="EMB"),IF(MOD(AC26,9)=0,"—",16*AC26),IF(OR(AC$3="M",AC$3="MADI"),"—","Err")))</f>
        <v>5088</v>
      </c>
      <c r="AE27" s="10">
        <f>IF(OR(AE$3="S",AE$3="STD",AE$3="",AE$3="A",AE$3="AES",AE$3="F",AE$3="Fiber")," ",IF(OR(AE$3="E",AE$3="EMB"),IF(MOD(AE26,9)=0,"—",16*AE26-15),IF(OR(AE$3="M",AE$3="MADI"),"—","Err")))</f>
        <v>4785</v>
      </c>
      <c r="AF27" s="7">
        <f>IF(OR(AE$3="S",AE$3="STD",AE$3="",AE$3="A",AE$3="AES",AE$3="F",AE$3="Fiber")," ",IF(OR(AE$3="E",AE$3="EMB"),IF(MOD(AE26,9)=0,"—",16*AE26),IF(OR(AE$3="M",AE$3="MADI"),"—","Err")))</f>
        <v>4800</v>
      </c>
      <c r="AG27" s="10">
        <f>IF(OR(AG$3="S",AG$3="STD",AG$3="",AG$3="A",AG$3="AES",AG$3="F",AG$3="Fiber")," ",IF(OR(AG$3="E",AG$3="EMB"),IF(MOD(AG26,9)=0,"—",16*AG26-15),IF(OR(AG$3="M",AG$3="MADI"),"—","Err")))</f>
        <v>4497</v>
      </c>
      <c r="AH27" s="7">
        <f>IF(OR(AG$3="S",AG$3="STD",AG$3="",AG$3="A",AG$3="AES",AG$3="F",AG$3="Fiber")," ",IF(OR(AG$3="E",AG$3="EMB"),IF(MOD(AG26,9)=0,"—",16*AG26),IF(OR(AG$3="M",AG$3="MADI"),"—","Err")))</f>
        <v>4512</v>
      </c>
      <c r="AI27" s="10">
        <f>IF(OR(AI$3="S",AI$3="STD",AI$3="",AI$3="A",AI$3="AES",AI$3="F",AI$3="Fiber")," ",IF(OR(AI$3="E",AI$3="EMB"),IF(MOD(AI26,9)=0,"—",16*AI26-15),IF(OR(AI$3="M",AI$3="MADI"),"—","Err")))</f>
        <v>4209</v>
      </c>
      <c r="AJ27" s="7">
        <f>IF(OR(AI$3="S",AI$3="STD",AI$3="",AI$3="A",AI$3="AES",AI$3="F",AI$3="Fiber")," ",IF(OR(AI$3="E",AI$3="EMB"),IF(MOD(AI26,9)=0,"—",16*AI26),IF(OR(AI$3="M",AI$3="MADI"),"—","Err")))</f>
        <v>4224</v>
      </c>
      <c r="AK27" s="10">
        <f>IF(OR(AK$3="S",AK$3="STD",AK$3="",AK$3="A",AK$3="AES",AK$3="F",AK$3="Fiber")," ",IF(OR(AK$3="E",AK$3="EMB"),IF(MOD(AK26,9)=0,"—",16*AK26-15),IF(OR(AK$3="M",AK$3="MADI"),"—","Err")))</f>
        <v>3921</v>
      </c>
      <c r="AL27" s="7">
        <f>IF(OR(AK$3="S",AK$3="STD",AK$3="",AK$3="A",AK$3="AES",AK$3="F",AK$3="Fiber")," ",IF(OR(AK$3="E",AK$3="EMB"),IF(MOD(AK26,9)=0,"—",16*AK26),IF(OR(AK$3="M",AK$3="MADI"),"—","Err")))</f>
        <v>3936</v>
      </c>
      <c r="AM27" s="10">
        <f>IF(OR(AM$3="S",AM$3="STD",AM$3="",AM$3="A",AM$3="AES",AM$3="F",AM$3="Fiber")," ",IF(OR(AM$3="E",AM$3="EMB"),IF(MOD(AM26,9)=0,"—",16*AM26-15),IF(OR(AM$3="M",AM$3="MADI"),"—","Err")))</f>
        <v>3633</v>
      </c>
      <c r="AN27" s="7">
        <f>IF(OR(AM$3="S",AM$3="STD",AM$3="",AM$3="A",AM$3="AES",AM$3="F",AM$3="Fiber")," ",IF(OR(AM$3="E",AM$3="EMB"),IF(MOD(AM26,9)=0,"—",16*AM26),IF(OR(AM$3="M",AM$3="MADI"),"—","Err")))</f>
        <v>3648</v>
      </c>
      <c r="AO27" s="10" t="str">
        <f>IF(OR(AO$3="S",AO$3="STD",AO$3="",AO$3="A",AO$3="AES",AO$3="F",AO$3="Fiber")," ",IF(OR(AO$3="E",AO$3="EMB"),IF(MOD(AO26,9)=0,"—",16*AO26-15),IF(OR(AO$3="M",AO$3="MADI"),"—","Err")))</f>
        <v xml:space="preserve"> </v>
      </c>
      <c r="AP27" s="7" t="str">
        <f>IF(OR(AO$3="S",AO$3="STD",AO$3="",AO$3="A",AO$3="AES",AO$3="F",AO$3="Fiber")," ",IF(OR(AO$3="E",AO$3="EMB"),IF(MOD(AO26,9)=0,"—",16*AO26),IF(OR(AO$3="M",AO$3="MADI"),"—","Err")))</f>
        <v xml:space="preserve"> </v>
      </c>
      <c r="AQ27" s="10">
        <f>IF(OR(AQ$3="S",AQ$3="STD",AQ$3="",AQ$3="A",AQ$3="AES",AQ$3="F",AQ$3="Fiber")," ",IF(OR(AQ$3="E",AQ$3="EMB"),IF(MOD(AQ26,9)=0,"—",16*AQ26-15),IF(OR(AQ$3="M",AQ$3="MADI"),"—","Err")))</f>
        <v>3057</v>
      </c>
      <c r="AR27" s="7">
        <f>IF(OR(AQ$3="S",AQ$3="STD",AQ$3="",AQ$3="A",AQ$3="AES",AQ$3="F",AQ$3="Fiber")," ",IF(OR(AQ$3="E",AQ$3="EMB"),IF(MOD(AQ26,9)=0,"—",16*AQ26),IF(OR(AQ$3="M",AQ$3="MADI"),"—","Err")))</f>
        <v>3072</v>
      </c>
      <c r="AS27" s="10">
        <f>IF(OR(AS$3="S",AS$3="STD",AS$3="",AS$3="A",AS$3="AES",AS$3="F",AS$3="Fiber")," ",IF(OR(AS$3="E",AS$3="EMB"),IF(MOD(AS26,9)=0,"—",16*AS26-15),IF(OR(AS$3="M",AS$3="MADI"),"—","Err")))</f>
        <v>2769</v>
      </c>
      <c r="AT27" s="7">
        <f>IF(OR(AS$3="S",AS$3="STD",AS$3="",AS$3="A",AS$3="AES",AS$3="F",AS$3="Fiber")," ",IF(OR(AS$3="E",AS$3="EMB"),IF(MOD(AS26,9)=0,"—",16*AS26),IF(OR(AS$3="M",AS$3="MADI"),"—","Err")))</f>
        <v>2784</v>
      </c>
      <c r="AU27" s="10">
        <f>IF(OR(AU$3="S",AU$3="STD",AU$3="",AU$3="A",AU$3="AES",AU$3="F",AU$3="Fiber")," ",IF(OR(AU$3="E",AU$3="EMB"),IF(MOD(AU26,9)=0,"—",16*AU26-15),IF(OR(AU$3="M",AU$3="MADI"),"—","Err")))</f>
        <v>2481</v>
      </c>
      <c r="AV27" s="7">
        <f>IF(OR(AU$3="S",AU$3="STD",AU$3="",AU$3="A",AU$3="AES",AU$3="F",AU$3="Fiber")," ",IF(OR(AU$3="E",AU$3="EMB"),IF(MOD(AU26,9)=0,"—",16*AU26),IF(OR(AU$3="M",AU$3="MADI"),"—","Err")))</f>
        <v>2496</v>
      </c>
      <c r="AW27" s="10">
        <f>IF(OR(AW$3="S",AW$3="STD",AW$3="",AW$3="A",AW$3="AES",AW$3="F",AW$3="Fiber")," ",IF(OR(AW$3="E",AW$3="EMB"),IF(MOD(AW26,9)=0,"—",16*AW26-15),IF(OR(AW$3="M",AW$3="MADI"),"—","Err")))</f>
        <v>2193</v>
      </c>
      <c r="AX27" s="7">
        <f>IF(OR(AW$3="S",AW$3="STD",AW$3="",AW$3="A",AW$3="AES",AW$3="F",AW$3="Fiber")," ",IF(OR(AW$3="E",AW$3="EMB"),IF(MOD(AW26,9)=0,"—",16*AW26),IF(OR(AW$3="M",AW$3="MADI"),"—","Err")))</f>
        <v>2208</v>
      </c>
      <c r="AY27" s="10" t="str">
        <f>IF(OR(AY$3="S",AY$3="STD",AY$3="",AY$3="A",AY$3="AES",AY$3="F",AY$3="Fiber")," ",IF(OR(AY$3="E",AY$3="EMB"),IF(MOD(AY26,9)=0,"—",16*AY26-15),IF(OR(AY$3="M",AY$3="MADI"),"—","Err")))</f>
        <v xml:space="preserve"> </v>
      </c>
      <c r="AZ27" s="7" t="str">
        <f>IF(OR(AY$3="S",AY$3="STD",AY$3="",AY$3="A",AY$3="AES",AY$3="F",AY$3="Fiber")," ",IF(OR(AY$3="E",AY$3="EMB"),IF(MOD(AY26,9)=0,"—",16*AY26),IF(OR(AY$3="M",AY$3="MADI"),"—","Err")))</f>
        <v xml:space="preserve"> </v>
      </c>
      <c r="BA27" s="10">
        <f>IF(OR(BA$3="S",BA$3="STD",BA$3="",BA$3="A",BA$3="AES",BA$3="F",BA$3="Fiber")," ",IF(OR(BA$3="E",BA$3="EMB"),IF(MOD(BA26,9)=0,"—",16*BA26-15),IF(OR(BA$3="M",BA$3="MADI"),"—","Err")))</f>
        <v>1617</v>
      </c>
      <c r="BB27" s="7">
        <f>IF(OR(BA$3="S",BA$3="STD",BA$3="",BA$3="A",BA$3="AES",BA$3="F",BA$3="Fiber")," ",IF(OR(BA$3="E",BA$3="EMB"),IF(MOD(BA26,9)=0,"—",16*BA26),IF(OR(BA$3="M",BA$3="MADI"),"—","Err")))</f>
        <v>1632</v>
      </c>
      <c r="BC27" s="10" t="str">
        <f>IF(OR(BC$3="S",BC$3="STD",BC$3="",BC$3="A",BC$3="AES",BC$3="F",BC$3="Fiber")," ",IF(OR(BC$3="E",BC$3="EMB"),IF(MOD(BC26,9)=0,"—",16*BC26-15),IF(OR(BC$3="M",BC$3="MADI"),"—","Err")))</f>
        <v xml:space="preserve"> </v>
      </c>
      <c r="BD27" s="7" t="str">
        <f>IF(OR(BC$3="S",BC$3="STD",BC$3="",BC$3="A",BC$3="AES",BC$3="F",BC$3="Fiber")," ",IF(OR(BC$3="E",BC$3="EMB"),IF(MOD(BC26,9)=0,"—",16*BC26),IF(OR(BC$3="M",BC$3="MADI"),"—","Err")))</f>
        <v xml:space="preserve"> </v>
      </c>
      <c r="BE27" s="10">
        <f>IF(OR(BE$3="S",BE$3="STD",BE$3="",BE$3="A",BE$3="AES",BE$3="F",BE$3="Fiber")," ",IF(OR(BE$3="E",BE$3="EMB"),IF(MOD(BE26,9)=0,"—",16*BE26-15),IF(OR(BE$3="M",BE$3="MADI"),"—","Err")))</f>
        <v>1041</v>
      </c>
      <c r="BF27" s="7">
        <f>IF(OR(BE$3="S",BE$3="STD",BE$3="",BE$3="A",BE$3="AES",BE$3="F",BE$3="Fiber")," ",IF(OR(BE$3="E",BE$3="EMB"),IF(MOD(BE26,9)=0,"—",16*BE26),IF(OR(BE$3="M",BE$3="MADI"),"—","Err")))</f>
        <v>1056</v>
      </c>
      <c r="BG27" s="10" t="str">
        <f>IF(OR(BG$3="S",BG$3="STD",BG$3="",BG$3="A",BG$3="AES",BG$3="F",BG$3="Fiber")," ",IF(OR(BG$3="E",BG$3="EMB"),IF(MOD(BG26,9)=0,"—",16*BG26-15),IF(OR(BG$3="M",BG$3="MADI"),"—","Err")))</f>
        <v>—</v>
      </c>
      <c r="BH27" s="7" t="str">
        <f>IF(OR(BG$3="S",BG$3="STD",BG$3="",BG$3="A",BG$3="AES",BG$3="F",BG$3="Fiber")," ",IF(OR(BG$3="E",BG$3="EMB"),IF(MOD(BG26,9)=0,"—",16*BG26),IF(OR(BG$3="M",BG$3="MADI"),"—","Err")))</f>
        <v>—</v>
      </c>
      <c r="BI27" s="10">
        <f>IF(OR(BI$3="S",BI$3="STD",BI$3="",BI$3="A",BI$3="AES",BI$3="F",BI$3="Fiber")," ",IF(OR(BI$3="E",BI$3="EMB"),IF(MOD(BI26,9)=0,"—",16*BI26-15),IF(OR(BI$3="M",BI$3="MADI"),"—","Err")))</f>
        <v>465</v>
      </c>
      <c r="BJ27" s="7">
        <f>IF(OR(BI$3="S",BI$3="STD",BI$3="",BI$3="A",BI$3="AES",BI$3="F",BI$3="Fiber")," ",IF(OR(BI$3="E",BI$3="EMB"),IF(MOD(BI26,9)=0,"—",16*BI26),IF(OR(BI$3="M",BI$3="MADI"),"—","Err")))</f>
        <v>480</v>
      </c>
      <c r="BK27" s="10" t="str">
        <f>IF(OR(BK$3="S",BK$3="STD",BK$3="",BK$3="A",BK$3="AES",BK$3="F",BK$3="Fiber")," ",IF(OR(BK$3="E",BK$3="EMB"),IF(MOD(BK26,9)=0,"—",16*BK26-15),IF(OR(BK$3="M",BK$3="MADI"),"—","Err")))</f>
        <v>—</v>
      </c>
      <c r="BL27" s="7" t="str">
        <f>IF(OR(BK$3="S",BK$3="STD",BK$3="",BK$3="A",BK$3="AES",BK$3="F",BK$3="Fiber")," ",IF(OR(BK$3="E",BK$3="EMB"),IF(MOD(BK26,9)=0,"—",16*BK26),IF(OR(BK$3="M",BK$3="MADI"),"—","Err")))</f>
        <v>—</v>
      </c>
      <c r="BM27" s="12"/>
      <c r="BN27" s="15"/>
    </row>
    <row r="28" spans="1:66" s="1" customFormat="1" x14ac:dyDescent="0.25">
      <c r="A28" s="11">
        <f>(A$2)*18-5</f>
        <v>571</v>
      </c>
      <c r="B28" s="6"/>
      <c r="C28" s="11">
        <f>(C$2)*18-5</f>
        <v>553</v>
      </c>
      <c r="D28" s="6"/>
      <c r="E28" s="11">
        <f>(E$2)*18-5</f>
        <v>535</v>
      </c>
      <c r="F28" s="6"/>
      <c r="G28" s="11">
        <f>(G$2)*18-5</f>
        <v>517</v>
      </c>
      <c r="H28" s="6"/>
      <c r="I28" s="11">
        <f>(I$2)*18-5</f>
        <v>499</v>
      </c>
      <c r="J28" s="6"/>
      <c r="K28" s="11">
        <f>(K$2)*18-5</f>
        <v>481</v>
      </c>
      <c r="L28" s="6"/>
      <c r="M28" s="11">
        <f>(M$2)*18-5</f>
        <v>463</v>
      </c>
      <c r="N28" s="6"/>
      <c r="O28" s="11">
        <f>(O$2)*18-5</f>
        <v>445</v>
      </c>
      <c r="P28" s="6"/>
      <c r="Q28" s="11">
        <f>(Q$2)*18-5</f>
        <v>427</v>
      </c>
      <c r="R28" s="6"/>
      <c r="S28" s="11">
        <f>(S$2)*18-5</f>
        <v>409</v>
      </c>
      <c r="T28" s="6"/>
      <c r="U28" s="11">
        <f>(U$2)*18-5</f>
        <v>391</v>
      </c>
      <c r="V28" s="6"/>
      <c r="W28" s="11">
        <f>(W$2)*18-5</f>
        <v>373</v>
      </c>
      <c r="X28" s="6"/>
      <c r="Y28" s="11">
        <f>(Y$2)*18-5</f>
        <v>355</v>
      </c>
      <c r="Z28" s="6"/>
      <c r="AA28" s="11">
        <f>(AA$2)*18-5</f>
        <v>337</v>
      </c>
      <c r="AB28" s="6"/>
      <c r="AC28" s="11">
        <f>(AC$2)*18-5</f>
        <v>319</v>
      </c>
      <c r="AD28" s="6"/>
      <c r="AE28" s="11">
        <f>(AE$2)*18-5</f>
        <v>301</v>
      </c>
      <c r="AF28" s="6"/>
      <c r="AG28" s="11">
        <f>(AG$2)*18-5</f>
        <v>283</v>
      </c>
      <c r="AH28" s="6"/>
      <c r="AI28" s="11">
        <f>(AI$2)*18-5</f>
        <v>265</v>
      </c>
      <c r="AJ28" s="6"/>
      <c r="AK28" s="11">
        <f>(AK$2)*18-5</f>
        <v>247</v>
      </c>
      <c r="AL28" s="6"/>
      <c r="AM28" s="11">
        <f>(AM$2)*18-5</f>
        <v>229</v>
      </c>
      <c r="AN28" s="6"/>
      <c r="AO28" s="11">
        <f>(AO$2)*18-5</f>
        <v>211</v>
      </c>
      <c r="AP28" s="6"/>
      <c r="AQ28" s="11">
        <f>(AQ$2)*18-5</f>
        <v>193</v>
      </c>
      <c r="AR28" s="6"/>
      <c r="AS28" s="11">
        <f>(AS$2)*18-5</f>
        <v>175</v>
      </c>
      <c r="AT28" s="6"/>
      <c r="AU28" s="11">
        <f>(AU$2)*18-5</f>
        <v>157</v>
      </c>
      <c r="AV28" s="6"/>
      <c r="AW28" s="11">
        <f>(AW$2)*18-5</f>
        <v>139</v>
      </c>
      <c r="AX28" s="6"/>
      <c r="AY28" s="11">
        <f>(AY$2)*18-5</f>
        <v>121</v>
      </c>
      <c r="AZ28" s="6"/>
      <c r="BA28" s="11">
        <f>(BA$2)*18-5</f>
        <v>103</v>
      </c>
      <c r="BB28" s="6"/>
      <c r="BC28" s="11">
        <f>(BC$2)*18-5</f>
        <v>85</v>
      </c>
      <c r="BD28" s="6"/>
      <c r="BE28" s="11">
        <f>(BE$2)*18-5</f>
        <v>67</v>
      </c>
      <c r="BF28" s="6"/>
      <c r="BG28" s="11">
        <f>(BG$2)*18-5</f>
        <v>49</v>
      </c>
      <c r="BH28" s="6"/>
      <c r="BI28" s="11">
        <f>(BI$2)*18-5</f>
        <v>31</v>
      </c>
      <c r="BJ28" s="6"/>
      <c r="BK28" s="11">
        <f>(BK$2)*18-5</f>
        <v>13</v>
      </c>
      <c r="BL28" s="6"/>
      <c r="BM28" s="3"/>
      <c r="BN28" s="14"/>
    </row>
    <row r="29" spans="1:66" s="5" customFormat="1" ht="13.5" x14ac:dyDescent="0.25">
      <c r="A29" s="10">
        <f>IF(OR(A$3="S",A$3="STD",A$3="",A$3="A",A$3="AES",A$3="F",A$3="Fiber")," ",IF(OR(A$3="E",A$3="EMB"),IF(MOD(A28,9)=0,"—",16*A28-15),IF(OR(A$3="M",A$3="MADI"),"—","Err")))</f>
        <v>9121</v>
      </c>
      <c r="B29" s="7">
        <f>IF(OR(A$3="S",A$3="STD",A$3="",A$3="A",A$3="AES",A$3="F",A$3="Fiber")," ",IF(OR(A$3="E",A$3="EMB"),IF(MOD(A28,9)=0,"—",16*A28),IF(OR(A$3="M",A$3="MADI"),"—","Err")))</f>
        <v>9136</v>
      </c>
      <c r="C29" s="10">
        <f>IF(OR(C$3="S",C$3="STD",C$3="",C$3="A",C$3="AES",C$3="F",C$3="Fiber")," ",IF(OR(C$3="E",C$3="EMB"),IF(MOD(C28,9)=0,"—",16*C28-15),IF(OR(C$3="M",C$3="MADI"),"—","Err")))</f>
        <v>8833</v>
      </c>
      <c r="D29" s="7">
        <f>IF(OR(C$3="S",C$3="STD",C$3="",C$3="A",C$3="AES",C$3="F",C$3="Fiber")," ",IF(OR(C$3="E",C$3="EMB"),IF(MOD(C28,9)=0,"—",16*C28),IF(OR(C$3="M",C$3="MADI"),"—","Err")))</f>
        <v>8848</v>
      </c>
      <c r="E29" s="10">
        <f>IF(OR(E$3="S",E$3="STD",E$3="",E$3="A",E$3="AES",E$3="F",E$3="Fiber")," ",IF(OR(E$3="E",E$3="EMB"),IF(MOD(E28,9)=0,"—",16*E28-15),IF(OR(E$3="M",E$3="MADI"),"—","Err")))</f>
        <v>8545</v>
      </c>
      <c r="F29" s="7">
        <f>IF(OR(E$3="S",E$3="STD",E$3="",E$3="A",E$3="AES",E$3="F",E$3="Fiber")," ",IF(OR(E$3="E",E$3="EMB"),IF(MOD(E28,9)=0,"—",16*E28),IF(OR(E$3="M",E$3="MADI"),"—","Err")))</f>
        <v>8560</v>
      </c>
      <c r="G29" s="10">
        <f>IF(OR(G$3="S",G$3="STD",G$3="",G$3="A",G$3="AES",G$3="F",G$3="Fiber")," ",IF(OR(G$3="E",G$3="EMB"),IF(MOD(G28,9)=0,"—",16*G28-15),IF(OR(G$3="M",G$3="MADI"),"—","Err")))</f>
        <v>8257</v>
      </c>
      <c r="H29" s="7">
        <f>IF(OR(G$3="S",G$3="STD",G$3="",G$3="A",G$3="AES",G$3="F",G$3="Fiber")," ",IF(OR(G$3="E",G$3="EMB"),IF(MOD(G28,9)=0,"—",16*G28),IF(OR(G$3="M",G$3="MADI"),"—","Err")))</f>
        <v>8272</v>
      </c>
      <c r="I29" s="10">
        <f>IF(OR(I$3="S",I$3="STD",I$3="",I$3="A",I$3="AES",I$3="F",I$3="Fiber")," ",IF(OR(I$3="E",I$3="EMB"),IF(MOD(I28,9)=0,"—",16*I28-15),IF(OR(I$3="M",I$3="MADI"),"—","Err")))</f>
        <v>7969</v>
      </c>
      <c r="J29" s="7">
        <f>IF(OR(I$3="S",I$3="STD",I$3="",I$3="A",I$3="AES",I$3="F",I$3="Fiber")," ",IF(OR(I$3="E",I$3="EMB"),IF(MOD(I28,9)=0,"—",16*I28),IF(OR(I$3="M",I$3="MADI"),"—","Err")))</f>
        <v>7984</v>
      </c>
      <c r="K29" s="10">
        <f>IF(OR(K$3="S",K$3="STD",K$3="",K$3="A",K$3="AES",K$3="F",K$3="Fiber")," ",IF(OR(K$3="E",K$3="EMB"),IF(MOD(K28,9)=0,"—",16*K28-15),IF(OR(K$3="M",K$3="MADI"),"—","Err")))</f>
        <v>7681</v>
      </c>
      <c r="L29" s="7">
        <f>IF(OR(K$3="S",K$3="STD",K$3="",K$3="A",K$3="AES",K$3="F",K$3="Fiber")," ",IF(OR(K$3="E",K$3="EMB"),IF(MOD(K28,9)=0,"—",16*K28),IF(OR(K$3="M",K$3="MADI"),"—","Err")))</f>
        <v>7696</v>
      </c>
      <c r="M29" s="10">
        <f>IF(OR(M$3="S",M$3="STD",M$3="",M$3="A",M$3="AES",M$3="F",M$3="Fiber")," ",IF(OR(M$3="E",M$3="EMB"),IF(MOD(M28,9)=0,"—",16*M28-15),IF(OR(M$3="M",M$3="MADI"),"—","Err")))</f>
        <v>7393</v>
      </c>
      <c r="N29" s="7">
        <f>IF(OR(M$3="S",M$3="STD",M$3="",M$3="A",M$3="AES",M$3="F",M$3="Fiber")," ",IF(OR(M$3="E",M$3="EMB"),IF(MOD(M28,9)=0,"—",16*M28),IF(OR(M$3="M",M$3="MADI"),"—","Err")))</f>
        <v>7408</v>
      </c>
      <c r="O29" s="10">
        <f>IF(OR(O$3="S",O$3="STD",O$3="",O$3="A",O$3="AES",O$3="F",O$3="Fiber")," ",IF(OR(O$3="E",O$3="EMB"),IF(MOD(O28,9)=0,"—",16*O28-15),IF(OR(O$3="M",O$3="MADI"),"—","Err")))</f>
        <v>7105</v>
      </c>
      <c r="P29" s="7">
        <f>IF(OR(O$3="S",O$3="STD",O$3="",O$3="A",O$3="AES",O$3="F",O$3="Fiber")," ",IF(OR(O$3="E",O$3="EMB"),IF(MOD(O28,9)=0,"—",16*O28),IF(OR(O$3="M",O$3="MADI"),"—","Err")))</f>
        <v>7120</v>
      </c>
      <c r="Q29" s="10">
        <f>IF(OR(Q$3="S",Q$3="STD",Q$3="",Q$3="A",Q$3="AES",Q$3="F",Q$3="Fiber")," ",IF(OR(Q$3="E",Q$3="EMB"),IF(MOD(Q28,9)=0,"—",16*Q28-15),IF(OR(Q$3="M",Q$3="MADI"),"—","Err")))</f>
        <v>6817</v>
      </c>
      <c r="R29" s="7">
        <f>IF(OR(Q$3="S",Q$3="STD",Q$3="",Q$3="A",Q$3="AES",Q$3="F",Q$3="Fiber")," ",IF(OR(Q$3="E",Q$3="EMB"),IF(MOD(Q28,9)=0,"—",16*Q28),IF(OR(Q$3="M",Q$3="MADI"),"—","Err")))</f>
        <v>6832</v>
      </c>
      <c r="S29" s="10" t="str">
        <f>IF(OR(S$3="S",S$3="STD",S$3="",S$3="A",S$3="AES",S$3="F",S$3="Fiber")," ",IF(OR(S$3="E",S$3="EMB"),IF(MOD(S28,9)=0,"—",16*S28-15),IF(OR(S$3="M",S$3="MADI"),"—","Err")))</f>
        <v xml:space="preserve"> </v>
      </c>
      <c r="T29" s="7" t="str">
        <f>IF(OR(S$3="S",S$3="STD",S$3="",S$3="A",S$3="AES",S$3="F",S$3="Fiber")," ",IF(OR(S$3="E",S$3="EMB"),IF(MOD(S28,9)=0,"—",16*S28),IF(OR(S$3="M",S$3="MADI"),"—","Err")))</f>
        <v xml:space="preserve"> </v>
      </c>
      <c r="U29" s="10" t="str">
        <f>IF(OR(U$3="S",U$3="STD",U$3="",U$3="A",U$3="AES",U$3="F",U$3="Fiber")," ",IF(OR(U$3="E",U$3="EMB"),IF(MOD(U28,9)=0,"—",16*U28-15),IF(OR(U$3="M",U$3="MADI"),"—","Err")))</f>
        <v xml:space="preserve"> </v>
      </c>
      <c r="V29" s="7" t="str">
        <f>IF(OR(U$3="S",U$3="STD",U$3="",U$3="A",U$3="AES",U$3="F",U$3="Fiber")," ",IF(OR(U$3="E",U$3="EMB"),IF(MOD(U28,9)=0,"—",16*U28),IF(OR(U$3="M",U$3="MADI"),"—","Err")))</f>
        <v xml:space="preserve"> </v>
      </c>
      <c r="W29" s="10" t="str">
        <f>IF(OR(W$3="S",W$3="STD",W$3="",W$3="A",W$3="AES",W$3="F",W$3="Fiber")," ",IF(OR(W$3="E",W$3="EMB"),IF(MOD(W28,9)=0,"—",16*W28-15),IF(OR(W$3="M",W$3="MADI"),"—","Err")))</f>
        <v>Err</v>
      </c>
      <c r="X29" s="7" t="str">
        <f>IF(OR(W$3="S",W$3="STD",W$3="",W$3="A",W$3="AES",W$3="F",W$3="Fiber")," ",IF(OR(W$3="E",W$3="EMB"),IF(MOD(W28,9)=0,"—",16*W28),IF(OR(W$3="M",W$3="MADI"),"—","Err")))</f>
        <v>Err</v>
      </c>
      <c r="Y29" s="10">
        <f>IF(OR(Y$3="S",Y$3="STD",Y$3="",Y$3="A",Y$3="AES",Y$3="F",Y$3="Fiber")," ",IF(OR(Y$3="E",Y$3="EMB"),IF(MOD(Y28,9)=0,"—",16*Y28-15),IF(OR(Y$3="M",Y$3="MADI"),"—","Err")))</f>
        <v>5665</v>
      </c>
      <c r="Z29" s="7">
        <f>IF(OR(Y$3="S",Y$3="STD",Y$3="",Y$3="A",Y$3="AES",Y$3="F",Y$3="Fiber")," ",IF(OR(Y$3="E",Y$3="EMB"),IF(MOD(Y28,9)=0,"—",16*Y28),IF(OR(Y$3="M",Y$3="MADI"),"—","Err")))</f>
        <v>5680</v>
      </c>
      <c r="AA29" s="10">
        <f>IF(OR(AA$3="S",AA$3="STD",AA$3="",AA$3="A",AA$3="AES",AA$3="F",AA$3="Fiber")," ",IF(OR(AA$3="E",AA$3="EMB"),IF(MOD(AA28,9)=0,"—",16*AA28-15),IF(OR(AA$3="M",AA$3="MADI"),"—","Err")))</f>
        <v>5377</v>
      </c>
      <c r="AB29" s="7">
        <f>IF(OR(AA$3="S",AA$3="STD",AA$3="",AA$3="A",AA$3="AES",AA$3="F",AA$3="Fiber")," ",IF(OR(AA$3="E",AA$3="EMB"),IF(MOD(AA28,9)=0,"—",16*AA28),IF(OR(AA$3="M",AA$3="MADI"),"—","Err")))</f>
        <v>5392</v>
      </c>
      <c r="AC29" s="10">
        <f>IF(OR(AC$3="S",AC$3="STD",AC$3="",AC$3="A",AC$3="AES",AC$3="F",AC$3="Fiber")," ",IF(OR(AC$3="E",AC$3="EMB"),IF(MOD(AC28,9)=0,"—",16*AC28-15),IF(OR(AC$3="M",AC$3="MADI"),"—","Err")))</f>
        <v>5089</v>
      </c>
      <c r="AD29" s="7">
        <f>IF(OR(AC$3="S",AC$3="STD",AC$3="",AC$3="A",AC$3="AES",AC$3="F",AC$3="Fiber")," ",IF(OR(AC$3="E",AC$3="EMB"),IF(MOD(AC28,9)=0,"—",16*AC28),IF(OR(AC$3="M",AC$3="MADI"),"—","Err")))</f>
        <v>5104</v>
      </c>
      <c r="AE29" s="10">
        <f>IF(OR(AE$3="S",AE$3="STD",AE$3="",AE$3="A",AE$3="AES",AE$3="F",AE$3="Fiber")," ",IF(OR(AE$3="E",AE$3="EMB"),IF(MOD(AE28,9)=0,"—",16*AE28-15),IF(OR(AE$3="M",AE$3="MADI"),"—","Err")))</f>
        <v>4801</v>
      </c>
      <c r="AF29" s="7">
        <f>IF(OR(AE$3="S",AE$3="STD",AE$3="",AE$3="A",AE$3="AES",AE$3="F",AE$3="Fiber")," ",IF(OR(AE$3="E",AE$3="EMB"),IF(MOD(AE28,9)=0,"—",16*AE28),IF(OR(AE$3="M",AE$3="MADI"),"—","Err")))</f>
        <v>4816</v>
      </c>
      <c r="AG29" s="10">
        <f>IF(OR(AG$3="S",AG$3="STD",AG$3="",AG$3="A",AG$3="AES",AG$3="F",AG$3="Fiber")," ",IF(OR(AG$3="E",AG$3="EMB"),IF(MOD(AG28,9)=0,"—",16*AG28-15),IF(OR(AG$3="M",AG$3="MADI"),"—","Err")))</f>
        <v>4513</v>
      </c>
      <c r="AH29" s="7">
        <f>IF(OR(AG$3="S",AG$3="STD",AG$3="",AG$3="A",AG$3="AES",AG$3="F",AG$3="Fiber")," ",IF(OR(AG$3="E",AG$3="EMB"),IF(MOD(AG28,9)=0,"—",16*AG28),IF(OR(AG$3="M",AG$3="MADI"),"—","Err")))</f>
        <v>4528</v>
      </c>
      <c r="AI29" s="10">
        <f>IF(OR(AI$3="S",AI$3="STD",AI$3="",AI$3="A",AI$3="AES",AI$3="F",AI$3="Fiber")," ",IF(OR(AI$3="E",AI$3="EMB"),IF(MOD(AI28,9)=0,"—",16*AI28-15),IF(OR(AI$3="M",AI$3="MADI"),"—","Err")))</f>
        <v>4225</v>
      </c>
      <c r="AJ29" s="7">
        <f>IF(OR(AI$3="S",AI$3="STD",AI$3="",AI$3="A",AI$3="AES",AI$3="F",AI$3="Fiber")," ",IF(OR(AI$3="E",AI$3="EMB"),IF(MOD(AI28,9)=0,"—",16*AI28),IF(OR(AI$3="M",AI$3="MADI"),"—","Err")))</f>
        <v>4240</v>
      </c>
      <c r="AK29" s="10">
        <f>IF(OR(AK$3="S",AK$3="STD",AK$3="",AK$3="A",AK$3="AES",AK$3="F",AK$3="Fiber")," ",IF(OR(AK$3="E",AK$3="EMB"),IF(MOD(AK28,9)=0,"—",16*AK28-15),IF(OR(AK$3="M",AK$3="MADI"),"—","Err")))</f>
        <v>3937</v>
      </c>
      <c r="AL29" s="7">
        <f>IF(OR(AK$3="S",AK$3="STD",AK$3="",AK$3="A",AK$3="AES",AK$3="F",AK$3="Fiber")," ",IF(OR(AK$3="E",AK$3="EMB"),IF(MOD(AK28,9)=0,"—",16*AK28),IF(OR(AK$3="M",AK$3="MADI"),"—","Err")))</f>
        <v>3952</v>
      </c>
      <c r="AM29" s="10">
        <f>IF(OR(AM$3="S",AM$3="STD",AM$3="",AM$3="A",AM$3="AES",AM$3="F",AM$3="Fiber")," ",IF(OR(AM$3="E",AM$3="EMB"),IF(MOD(AM28,9)=0,"—",16*AM28-15),IF(OR(AM$3="M",AM$3="MADI"),"—","Err")))</f>
        <v>3649</v>
      </c>
      <c r="AN29" s="7">
        <f>IF(OR(AM$3="S",AM$3="STD",AM$3="",AM$3="A",AM$3="AES",AM$3="F",AM$3="Fiber")," ",IF(OR(AM$3="E",AM$3="EMB"),IF(MOD(AM28,9)=0,"—",16*AM28),IF(OR(AM$3="M",AM$3="MADI"),"—","Err")))</f>
        <v>3664</v>
      </c>
      <c r="AO29" s="10" t="str">
        <f>IF(OR(AO$3="S",AO$3="STD",AO$3="",AO$3="A",AO$3="AES",AO$3="F",AO$3="Fiber")," ",IF(OR(AO$3="E",AO$3="EMB"),IF(MOD(AO28,9)=0,"—",16*AO28-15),IF(OR(AO$3="M",AO$3="MADI"),"—","Err")))</f>
        <v xml:space="preserve"> </v>
      </c>
      <c r="AP29" s="7" t="str">
        <f>IF(OR(AO$3="S",AO$3="STD",AO$3="",AO$3="A",AO$3="AES",AO$3="F",AO$3="Fiber")," ",IF(OR(AO$3="E",AO$3="EMB"),IF(MOD(AO28,9)=0,"—",16*AO28),IF(OR(AO$3="M",AO$3="MADI"),"—","Err")))</f>
        <v xml:space="preserve"> </v>
      </c>
      <c r="AQ29" s="10">
        <f>IF(OR(AQ$3="S",AQ$3="STD",AQ$3="",AQ$3="A",AQ$3="AES",AQ$3="F",AQ$3="Fiber")," ",IF(OR(AQ$3="E",AQ$3="EMB"),IF(MOD(AQ28,9)=0,"—",16*AQ28-15),IF(OR(AQ$3="M",AQ$3="MADI"),"—","Err")))</f>
        <v>3073</v>
      </c>
      <c r="AR29" s="7">
        <f>IF(OR(AQ$3="S",AQ$3="STD",AQ$3="",AQ$3="A",AQ$3="AES",AQ$3="F",AQ$3="Fiber")," ",IF(OR(AQ$3="E",AQ$3="EMB"),IF(MOD(AQ28,9)=0,"—",16*AQ28),IF(OR(AQ$3="M",AQ$3="MADI"),"—","Err")))</f>
        <v>3088</v>
      </c>
      <c r="AS29" s="10">
        <f>IF(OR(AS$3="S",AS$3="STD",AS$3="",AS$3="A",AS$3="AES",AS$3="F",AS$3="Fiber")," ",IF(OR(AS$3="E",AS$3="EMB"),IF(MOD(AS28,9)=0,"—",16*AS28-15),IF(OR(AS$3="M",AS$3="MADI"),"—","Err")))</f>
        <v>2785</v>
      </c>
      <c r="AT29" s="7">
        <f>IF(OR(AS$3="S",AS$3="STD",AS$3="",AS$3="A",AS$3="AES",AS$3="F",AS$3="Fiber")," ",IF(OR(AS$3="E",AS$3="EMB"),IF(MOD(AS28,9)=0,"—",16*AS28),IF(OR(AS$3="M",AS$3="MADI"),"—","Err")))</f>
        <v>2800</v>
      </c>
      <c r="AU29" s="10">
        <f>IF(OR(AU$3="S",AU$3="STD",AU$3="",AU$3="A",AU$3="AES",AU$3="F",AU$3="Fiber")," ",IF(OR(AU$3="E",AU$3="EMB"),IF(MOD(AU28,9)=0,"—",16*AU28-15),IF(OR(AU$3="M",AU$3="MADI"),"—","Err")))</f>
        <v>2497</v>
      </c>
      <c r="AV29" s="7">
        <f>IF(OR(AU$3="S",AU$3="STD",AU$3="",AU$3="A",AU$3="AES",AU$3="F",AU$3="Fiber")," ",IF(OR(AU$3="E",AU$3="EMB"),IF(MOD(AU28,9)=0,"—",16*AU28),IF(OR(AU$3="M",AU$3="MADI"),"—","Err")))</f>
        <v>2512</v>
      </c>
      <c r="AW29" s="10">
        <f>IF(OR(AW$3="S",AW$3="STD",AW$3="",AW$3="A",AW$3="AES",AW$3="F",AW$3="Fiber")," ",IF(OR(AW$3="E",AW$3="EMB"),IF(MOD(AW28,9)=0,"—",16*AW28-15),IF(OR(AW$3="M",AW$3="MADI"),"—","Err")))</f>
        <v>2209</v>
      </c>
      <c r="AX29" s="7">
        <f>IF(OR(AW$3="S",AW$3="STD",AW$3="",AW$3="A",AW$3="AES",AW$3="F",AW$3="Fiber")," ",IF(OR(AW$3="E",AW$3="EMB"),IF(MOD(AW28,9)=0,"—",16*AW28),IF(OR(AW$3="M",AW$3="MADI"),"—","Err")))</f>
        <v>2224</v>
      </c>
      <c r="AY29" s="10" t="str">
        <f>IF(OR(AY$3="S",AY$3="STD",AY$3="",AY$3="A",AY$3="AES",AY$3="F",AY$3="Fiber")," ",IF(OR(AY$3="E",AY$3="EMB"),IF(MOD(AY28,9)=0,"—",16*AY28-15),IF(OR(AY$3="M",AY$3="MADI"),"—","Err")))</f>
        <v xml:space="preserve"> </v>
      </c>
      <c r="AZ29" s="7" t="str">
        <f>IF(OR(AY$3="S",AY$3="STD",AY$3="",AY$3="A",AY$3="AES",AY$3="F",AY$3="Fiber")," ",IF(OR(AY$3="E",AY$3="EMB"),IF(MOD(AY28,9)=0,"—",16*AY28),IF(OR(AY$3="M",AY$3="MADI"),"—","Err")))</f>
        <v xml:space="preserve"> </v>
      </c>
      <c r="BA29" s="10">
        <f>IF(OR(BA$3="S",BA$3="STD",BA$3="",BA$3="A",BA$3="AES",BA$3="F",BA$3="Fiber")," ",IF(OR(BA$3="E",BA$3="EMB"),IF(MOD(BA28,9)=0,"—",16*BA28-15),IF(OR(BA$3="M",BA$3="MADI"),"—","Err")))</f>
        <v>1633</v>
      </c>
      <c r="BB29" s="7">
        <f>IF(OR(BA$3="S",BA$3="STD",BA$3="",BA$3="A",BA$3="AES",BA$3="F",BA$3="Fiber")," ",IF(OR(BA$3="E",BA$3="EMB"),IF(MOD(BA28,9)=0,"—",16*BA28),IF(OR(BA$3="M",BA$3="MADI"),"—","Err")))</f>
        <v>1648</v>
      </c>
      <c r="BC29" s="10" t="str">
        <f>IF(OR(BC$3="S",BC$3="STD",BC$3="",BC$3="A",BC$3="AES",BC$3="F",BC$3="Fiber")," ",IF(OR(BC$3="E",BC$3="EMB"),IF(MOD(BC28,9)=0,"—",16*BC28-15),IF(OR(BC$3="M",BC$3="MADI"),"—","Err")))</f>
        <v xml:space="preserve"> </v>
      </c>
      <c r="BD29" s="7" t="str">
        <f>IF(OR(BC$3="S",BC$3="STD",BC$3="",BC$3="A",BC$3="AES",BC$3="F",BC$3="Fiber")," ",IF(OR(BC$3="E",BC$3="EMB"),IF(MOD(BC28,9)=0,"—",16*BC28),IF(OR(BC$3="M",BC$3="MADI"),"—","Err")))</f>
        <v xml:space="preserve"> </v>
      </c>
      <c r="BE29" s="10">
        <f>IF(OR(BE$3="S",BE$3="STD",BE$3="",BE$3="A",BE$3="AES",BE$3="F",BE$3="Fiber")," ",IF(OR(BE$3="E",BE$3="EMB"),IF(MOD(BE28,9)=0,"—",16*BE28-15),IF(OR(BE$3="M",BE$3="MADI"),"—","Err")))</f>
        <v>1057</v>
      </c>
      <c r="BF29" s="7">
        <f>IF(OR(BE$3="S",BE$3="STD",BE$3="",BE$3="A",BE$3="AES",BE$3="F",BE$3="Fiber")," ",IF(OR(BE$3="E",BE$3="EMB"),IF(MOD(BE28,9)=0,"—",16*BE28),IF(OR(BE$3="M",BE$3="MADI"),"—","Err")))</f>
        <v>1072</v>
      </c>
      <c r="BG29" s="10" t="str">
        <f>IF(OR(BG$3="S",BG$3="STD",BG$3="",BG$3="A",BG$3="AES",BG$3="F",BG$3="Fiber")," ",IF(OR(BG$3="E",BG$3="EMB"),IF(MOD(BG28,9)=0,"—",16*BG28-15),IF(OR(BG$3="M",BG$3="MADI"),"—","Err")))</f>
        <v>—</v>
      </c>
      <c r="BH29" s="7" t="str">
        <f>IF(OR(BG$3="S",BG$3="STD",BG$3="",BG$3="A",BG$3="AES",BG$3="F",BG$3="Fiber")," ",IF(OR(BG$3="E",BG$3="EMB"),IF(MOD(BG28,9)=0,"—",16*BG28),IF(OR(BG$3="M",BG$3="MADI"),"—","Err")))</f>
        <v>—</v>
      </c>
      <c r="BI29" s="10">
        <f>IF(OR(BI$3="S",BI$3="STD",BI$3="",BI$3="A",BI$3="AES",BI$3="F",BI$3="Fiber")," ",IF(OR(BI$3="E",BI$3="EMB"),IF(MOD(BI28,9)=0,"—",16*BI28-15),IF(OR(BI$3="M",BI$3="MADI"),"—","Err")))</f>
        <v>481</v>
      </c>
      <c r="BJ29" s="7">
        <f>IF(OR(BI$3="S",BI$3="STD",BI$3="",BI$3="A",BI$3="AES",BI$3="F",BI$3="Fiber")," ",IF(OR(BI$3="E",BI$3="EMB"),IF(MOD(BI28,9)=0,"—",16*BI28),IF(OR(BI$3="M",BI$3="MADI"),"—","Err")))</f>
        <v>496</v>
      </c>
      <c r="BK29" s="10" t="str">
        <f>IF(OR(BK$3="S",BK$3="STD",BK$3="",BK$3="A",BK$3="AES",BK$3="F",BK$3="Fiber")," ",IF(OR(BK$3="E",BK$3="EMB"),IF(MOD(BK28,9)=0,"—",16*BK28-15),IF(OR(BK$3="M",BK$3="MADI"),"—","Err")))</f>
        <v>—</v>
      </c>
      <c r="BL29" s="7" t="str">
        <f>IF(OR(BK$3="S",BK$3="STD",BK$3="",BK$3="A",BK$3="AES",BK$3="F",BK$3="Fiber")," ",IF(OR(BK$3="E",BK$3="EMB"),IF(MOD(BK28,9)=0,"—",16*BK28),IF(OR(BK$3="M",BK$3="MADI"),"—","Err")))</f>
        <v>—</v>
      </c>
      <c r="BM29" s="12"/>
      <c r="BN29" s="15"/>
    </row>
    <row r="30" spans="1:66" s="1" customFormat="1" x14ac:dyDescent="0.25">
      <c r="A30" s="11">
        <f>(A$2)*18-4</f>
        <v>572</v>
      </c>
      <c r="B30" s="6"/>
      <c r="C30" s="11">
        <f>(C$2)*18-4</f>
        <v>554</v>
      </c>
      <c r="D30" s="6"/>
      <c r="E30" s="11">
        <f>(E$2)*18-4</f>
        <v>536</v>
      </c>
      <c r="F30" s="6"/>
      <c r="G30" s="11">
        <f>(G$2)*18-4</f>
        <v>518</v>
      </c>
      <c r="H30" s="6"/>
      <c r="I30" s="11">
        <f>(I$2)*18-4</f>
        <v>500</v>
      </c>
      <c r="J30" s="6"/>
      <c r="K30" s="11">
        <f>(K$2)*18-4</f>
        <v>482</v>
      </c>
      <c r="L30" s="6"/>
      <c r="M30" s="11">
        <f>(M$2)*18-4</f>
        <v>464</v>
      </c>
      <c r="N30" s="6"/>
      <c r="O30" s="11">
        <f>(O$2)*18-4</f>
        <v>446</v>
      </c>
      <c r="P30" s="6"/>
      <c r="Q30" s="11">
        <f>(Q$2)*18-4</f>
        <v>428</v>
      </c>
      <c r="R30" s="6"/>
      <c r="S30" s="11">
        <f>(S$2)*18-4</f>
        <v>410</v>
      </c>
      <c r="T30" s="6"/>
      <c r="U30" s="11">
        <f>(U$2)*18-4</f>
        <v>392</v>
      </c>
      <c r="V30" s="6"/>
      <c r="W30" s="11">
        <f>(W$2)*18-4</f>
        <v>374</v>
      </c>
      <c r="X30" s="6"/>
      <c r="Y30" s="11">
        <f>(Y$2)*18-4</f>
        <v>356</v>
      </c>
      <c r="Z30" s="6"/>
      <c r="AA30" s="11">
        <f>(AA$2)*18-4</f>
        <v>338</v>
      </c>
      <c r="AB30" s="6"/>
      <c r="AC30" s="11">
        <f>(AC$2)*18-4</f>
        <v>320</v>
      </c>
      <c r="AD30" s="6"/>
      <c r="AE30" s="11">
        <f>(AE$2)*18-4</f>
        <v>302</v>
      </c>
      <c r="AF30" s="6"/>
      <c r="AG30" s="11">
        <f>(AG$2)*18-4</f>
        <v>284</v>
      </c>
      <c r="AH30" s="6"/>
      <c r="AI30" s="11">
        <f>(AI$2)*18-4</f>
        <v>266</v>
      </c>
      <c r="AJ30" s="6"/>
      <c r="AK30" s="11">
        <f>(AK$2)*18-4</f>
        <v>248</v>
      </c>
      <c r="AL30" s="6"/>
      <c r="AM30" s="11">
        <f>(AM$2)*18-4</f>
        <v>230</v>
      </c>
      <c r="AN30" s="6"/>
      <c r="AO30" s="11">
        <f>(AO$2)*18-4</f>
        <v>212</v>
      </c>
      <c r="AP30" s="6"/>
      <c r="AQ30" s="11">
        <f>(AQ$2)*18-4</f>
        <v>194</v>
      </c>
      <c r="AR30" s="6"/>
      <c r="AS30" s="11">
        <f>(AS$2)*18-4</f>
        <v>176</v>
      </c>
      <c r="AT30" s="6"/>
      <c r="AU30" s="11">
        <f>(AU$2)*18-4</f>
        <v>158</v>
      </c>
      <c r="AV30" s="6"/>
      <c r="AW30" s="11">
        <f>(AW$2)*18-4</f>
        <v>140</v>
      </c>
      <c r="AX30" s="6"/>
      <c r="AY30" s="11">
        <f>(AY$2)*18-4</f>
        <v>122</v>
      </c>
      <c r="AZ30" s="6"/>
      <c r="BA30" s="11">
        <f>(BA$2)*18-4</f>
        <v>104</v>
      </c>
      <c r="BB30" s="6"/>
      <c r="BC30" s="11">
        <f>(BC$2)*18-4</f>
        <v>86</v>
      </c>
      <c r="BD30" s="6"/>
      <c r="BE30" s="11">
        <f>(BE$2)*18-4</f>
        <v>68</v>
      </c>
      <c r="BF30" s="6"/>
      <c r="BG30" s="11">
        <f>(BG$2)*18-4</f>
        <v>50</v>
      </c>
      <c r="BH30" s="6"/>
      <c r="BI30" s="11">
        <f>(BI$2)*18-4</f>
        <v>32</v>
      </c>
      <c r="BJ30" s="6"/>
      <c r="BK30" s="11">
        <f>(BK$2)*18-4</f>
        <v>14</v>
      </c>
      <c r="BL30" s="6"/>
      <c r="BM30" s="3"/>
      <c r="BN30" s="14"/>
    </row>
    <row r="31" spans="1:66" s="5" customFormat="1" ht="13.5" x14ac:dyDescent="0.25">
      <c r="A31" s="10">
        <f>IF(OR(A$3="S",A$3="STD",A$3="",A$3="A",A$3="AES",A$3="F",A$3="Fiber")," ",IF(OR(A$3="E",A$3="EMB"),IF(MOD(A30,9)=0,"—",16*A30-15),IF(OR(A$3="M",A$3="MADI"),"—","Err")))</f>
        <v>9137</v>
      </c>
      <c r="B31" s="7">
        <f>IF(OR(A$3="S",A$3="STD",A$3="",A$3="A",A$3="AES",A$3="F",A$3="Fiber")," ",IF(OR(A$3="E",A$3="EMB"),IF(MOD(A30,9)=0,"—",16*A30),IF(OR(A$3="M",A$3="MADI"),"—","Err")))</f>
        <v>9152</v>
      </c>
      <c r="C31" s="10">
        <f>IF(OR(C$3="S",C$3="STD",C$3="",C$3="A",C$3="AES",C$3="F",C$3="Fiber")," ",IF(OR(C$3="E",C$3="EMB"),IF(MOD(C30,9)=0,"—",16*C30-15),IF(OR(C$3="M",C$3="MADI"),"—","Err")))</f>
        <v>8849</v>
      </c>
      <c r="D31" s="7">
        <f>IF(OR(C$3="S",C$3="STD",C$3="",C$3="A",C$3="AES",C$3="F",C$3="Fiber")," ",IF(OR(C$3="E",C$3="EMB"),IF(MOD(C30,9)=0,"—",16*C30),IF(OR(C$3="M",C$3="MADI"),"—","Err")))</f>
        <v>8864</v>
      </c>
      <c r="E31" s="10">
        <f>IF(OR(E$3="S",E$3="STD",E$3="",E$3="A",E$3="AES",E$3="F",E$3="Fiber")," ",IF(OR(E$3="E",E$3="EMB"),IF(MOD(E30,9)=0,"—",16*E30-15),IF(OR(E$3="M",E$3="MADI"),"—","Err")))</f>
        <v>8561</v>
      </c>
      <c r="F31" s="7">
        <f>IF(OR(E$3="S",E$3="STD",E$3="",E$3="A",E$3="AES",E$3="F",E$3="Fiber")," ",IF(OR(E$3="E",E$3="EMB"),IF(MOD(E30,9)=0,"—",16*E30),IF(OR(E$3="M",E$3="MADI"),"—","Err")))</f>
        <v>8576</v>
      </c>
      <c r="G31" s="10">
        <f>IF(OR(G$3="S",G$3="STD",G$3="",G$3="A",G$3="AES",G$3="F",G$3="Fiber")," ",IF(OR(G$3="E",G$3="EMB"),IF(MOD(G30,9)=0,"—",16*G30-15),IF(OR(G$3="M",G$3="MADI"),"—","Err")))</f>
        <v>8273</v>
      </c>
      <c r="H31" s="7">
        <f>IF(OR(G$3="S",G$3="STD",G$3="",G$3="A",G$3="AES",G$3="F",G$3="Fiber")," ",IF(OR(G$3="E",G$3="EMB"),IF(MOD(G30,9)=0,"—",16*G30),IF(OR(G$3="M",G$3="MADI"),"—","Err")))</f>
        <v>8288</v>
      </c>
      <c r="I31" s="10">
        <f>IF(OR(I$3="S",I$3="STD",I$3="",I$3="A",I$3="AES",I$3="F",I$3="Fiber")," ",IF(OR(I$3="E",I$3="EMB"),IF(MOD(I30,9)=0,"—",16*I30-15),IF(OR(I$3="M",I$3="MADI"),"—","Err")))</f>
        <v>7985</v>
      </c>
      <c r="J31" s="7">
        <f>IF(OR(I$3="S",I$3="STD",I$3="",I$3="A",I$3="AES",I$3="F",I$3="Fiber")," ",IF(OR(I$3="E",I$3="EMB"),IF(MOD(I30,9)=0,"—",16*I30),IF(OR(I$3="M",I$3="MADI"),"—","Err")))</f>
        <v>8000</v>
      </c>
      <c r="K31" s="10">
        <f>IF(OR(K$3="S",K$3="STD",K$3="",K$3="A",K$3="AES",K$3="F",K$3="Fiber")," ",IF(OR(K$3="E",K$3="EMB"),IF(MOD(K30,9)=0,"—",16*K30-15),IF(OR(K$3="M",K$3="MADI"),"—","Err")))</f>
        <v>7697</v>
      </c>
      <c r="L31" s="7">
        <f>IF(OR(K$3="S",K$3="STD",K$3="",K$3="A",K$3="AES",K$3="F",K$3="Fiber")," ",IF(OR(K$3="E",K$3="EMB"),IF(MOD(K30,9)=0,"—",16*K30),IF(OR(K$3="M",K$3="MADI"),"—","Err")))</f>
        <v>7712</v>
      </c>
      <c r="M31" s="10">
        <f>IF(OR(M$3="S",M$3="STD",M$3="",M$3="A",M$3="AES",M$3="F",M$3="Fiber")," ",IF(OR(M$3="E",M$3="EMB"),IF(MOD(M30,9)=0,"—",16*M30-15),IF(OR(M$3="M",M$3="MADI"),"—","Err")))</f>
        <v>7409</v>
      </c>
      <c r="N31" s="7">
        <f>IF(OR(M$3="S",M$3="STD",M$3="",M$3="A",M$3="AES",M$3="F",M$3="Fiber")," ",IF(OR(M$3="E",M$3="EMB"),IF(MOD(M30,9)=0,"—",16*M30),IF(OR(M$3="M",M$3="MADI"),"—","Err")))</f>
        <v>7424</v>
      </c>
      <c r="O31" s="10">
        <f>IF(OR(O$3="S",O$3="STD",O$3="",O$3="A",O$3="AES",O$3="F",O$3="Fiber")," ",IF(OR(O$3="E",O$3="EMB"),IF(MOD(O30,9)=0,"—",16*O30-15),IF(OR(O$3="M",O$3="MADI"),"—","Err")))</f>
        <v>7121</v>
      </c>
      <c r="P31" s="7">
        <f>IF(OR(O$3="S",O$3="STD",O$3="",O$3="A",O$3="AES",O$3="F",O$3="Fiber")," ",IF(OR(O$3="E",O$3="EMB"),IF(MOD(O30,9)=0,"—",16*O30),IF(OR(O$3="M",O$3="MADI"),"—","Err")))</f>
        <v>7136</v>
      </c>
      <c r="Q31" s="10">
        <f>IF(OR(Q$3="S",Q$3="STD",Q$3="",Q$3="A",Q$3="AES",Q$3="F",Q$3="Fiber")," ",IF(OR(Q$3="E",Q$3="EMB"),IF(MOD(Q30,9)=0,"—",16*Q30-15),IF(OR(Q$3="M",Q$3="MADI"),"—","Err")))</f>
        <v>6833</v>
      </c>
      <c r="R31" s="7">
        <f>IF(OR(Q$3="S",Q$3="STD",Q$3="",Q$3="A",Q$3="AES",Q$3="F",Q$3="Fiber")," ",IF(OR(Q$3="E",Q$3="EMB"),IF(MOD(Q30,9)=0,"—",16*Q30),IF(OR(Q$3="M",Q$3="MADI"),"—","Err")))</f>
        <v>6848</v>
      </c>
      <c r="S31" s="10" t="str">
        <f>IF(OR(S$3="S",S$3="STD",S$3="",S$3="A",S$3="AES",S$3="F",S$3="Fiber")," ",IF(OR(S$3="E",S$3="EMB"),IF(MOD(S30,9)=0,"—",16*S30-15),IF(OR(S$3="M",S$3="MADI"),"—","Err")))</f>
        <v xml:space="preserve"> </v>
      </c>
      <c r="T31" s="7" t="str">
        <f>IF(OR(S$3="S",S$3="STD",S$3="",S$3="A",S$3="AES",S$3="F",S$3="Fiber")," ",IF(OR(S$3="E",S$3="EMB"),IF(MOD(S30,9)=0,"—",16*S30),IF(OR(S$3="M",S$3="MADI"),"—","Err")))</f>
        <v xml:space="preserve"> </v>
      </c>
      <c r="U31" s="10" t="str">
        <f>IF(OR(U$3="S",U$3="STD",U$3="",U$3="A",U$3="AES",U$3="F",U$3="Fiber")," ",IF(OR(U$3="E",U$3="EMB"),IF(MOD(U30,9)=0,"—",16*U30-15),IF(OR(U$3="M",U$3="MADI"),"—","Err")))</f>
        <v xml:space="preserve"> </v>
      </c>
      <c r="V31" s="7" t="str">
        <f>IF(OR(U$3="S",U$3="STD",U$3="",U$3="A",U$3="AES",U$3="F",U$3="Fiber")," ",IF(OR(U$3="E",U$3="EMB"),IF(MOD(U30,9)=0,"—",16*U30),IF(OR(U$3="M",U$3="MADI"),"—","Err")))</f>
        <v xml:space="preserve"> </v>
      </c>
      <c r="W31" s="10" t="str">
        <f>IF(OR(W$3="S",W$3="STD",W$3="",W$3="A",W$3="AES",W$3="F",W$3="Fiber")," ",IF(OR(W$3="E",W$3="EMB"),IF(MOD(W30,9)=0,"—",16*W30-15),IF(OR(W$3="M",W$3="MADI"),"—","Err")))</f>
        <v>Err</v>
      </c>
      <c r="X31" s="7" t="str">
        <f>IF(OR(W$3="S",W$3="STD",W$3="",W$3="A",W$3="AES",W$3="F",W$3="Fiber")," ",IF(OR(W$3="E",W$3="EMB"),IF(MOD(W30,9)=0,"—",16*W30),IF(OR(W$3="M",W$3="MADI"),"—","Err")))</f>
        <v>Err</v>
      </c>
      <c r="Y31" s="10">
        <f>IF(OR(Y$3="S",Y$3="STD",Y$3="",Y$3="A",Y$3="AES",Y$3="F",Y$3="Fiber")," ",IF(OR(Y$3="E",Y$3="EMB"),IF(MOD(Y30,9)=0,"—",16*Y30-15),IF(OR(Y$3="M",Y$3="MADI"),"—","Err")))</f>
        <v>5681</v>
      </c>
      <c r="Z31" s="7">
        <f>IF(OR(Y$3="S",Y$3="STD",Y$3="",Y$3="A",Y$3="AES",Y$3="F",Y$3="Fiber")," ",IF(OR(Y$3="E",Y$3="EMB"),IF(MOD(Y30,9)=0,"—",16*Y30),IF(OR(Y$3="M",Y$3="MADI"),"—","Err")))</f>
        <v>5696</v>
      </c>
      <c r="AA31" s="10">
        <f>IF(OR(AA$3="S",AA$3="STD",AA$3="",AA$3="A",AA$3="AES",AA$3="F",AA$3="Fiber")," ",IF(OR(AA$3="E",AA$3="EMB"),IF(MOD(AA30,9)=0,"—",16*AA30-15),IF(OR(AA$3="M",AA$3="MADI"),"—","Err")))</f>
        <v>5393</v>
      </c>
      <c r="AB31" s="7">
        <f>IF(OR(AA$3="S",AA$3="STD",AA$3="",AA$3="A",AA$3="AES",AA$3="F",AA$3="Fiber")," ",IF(OR(AA$3="E",AA$3="EMB"),IF(MOD(AA30,9)=0,"—",16*AA30),IF(OR(AA$3="M",AA$3="MADI"),"—","Err")))</f>
        <v>5408</v>
      </c>
      <c r="AC31" s="10">
        <f>IF(OR(AC$3="S",AC$3="STD",AC$3="",AC$3="A",AC$3="AES",AC$3="F",AC$3="Fiber")," ",IF(OR(AC$3="E",AC$3="EMB"),IF(MOD(AC30,9)=0,"—",16*AC30-15),IF(OR(AC$3="M",AC$3="MADI"),"—","Err")))</f>
        <v>5105</v>
      </c>
      <c r="AD31" s="7">
        <f>IF(OR(AC$3="S",AC$3="STD",AC$3="",AC$3="A",AC$3="AES",AC$3="F",AC$3="Fiber")," ",IF(OR(AC$3="E",AC$3="EMB"),IF(MOD(AC30,9)=0,"—",16*AC30),IF(OR(AC$3="M",AC$3="MADI"),"—","Err")))</f>
        <v>5120</v>
      </c>
      <c r="AE31" s="10">
        <f>IF(OR(AE$3="S",AE$3="STD",AE$3="",AE$3="A",AE$3="AES",AE$3="F",AE$3="Fiber")," ",IF(OR(AE$3="E",AE$3="EMB"),IF(MOD(AE30,9)=0,"—",16*AE30-15),IF(OR(AE$3="M",AE$3="MADI"),"—","Err")))</f>
        <v>4817</v>
      </c>
      <c r="AF31" s="7">
        <f>IF(OR(AE$3="S",AE$3="STD",AE$3="",AE$3="A",AE$3="AES",AE$3="F",AE$3="Fiber")," ",IF(OR(AE$3="E",AE$3="EMB"),IF(MOD(AE30,9)=0,"—",16*AE30),IF(OR(AE$3="M",AE$3="MADI"),"—","Err")))</f>
        <v>4832</v>
      </c>
      <c r="AG31" s="10">
        <f>IF(OR(AG$3="S",AG$3="STD",AG$3="",AG$3="A",AG$3="AES",AG$3="F",AG$3="Fiber")," ",IF(OR(AG$3="E",AG$3="EMB"),IF(MOD(AG30,9)=0,"—",16*AG30-15),IF(OR(AG$3="M",AG$3="MADI"),"—","Err")))</f>
        <v>4529</v>
      </c>
      <c r="AH31" s="7">
        <f>IF(OR(AG$3="S",AG$3="STD",AG$3="",AG$3="A",AG$3="AES",AG$3="F",AG$3="Fiber")," ",IF(OR(AG$3="E",AG$3="EMB"),IF(MOD(AG30,9)=0,"—",16*AG30),IF(OR(AG$3="M",AG$3="MADI"),"—","Err")))</f>
        <v>4544</v>
      </c>
      <c r="AI31" s="10">
        <f>IF(OR(AI$3="S",AI$3="STD",AI$3="",AI$3="A",AI$3="AES",AI$3="F",AI$3="Fiber")," ",IF(OR(AI$3="E",AI$3="EMB"),IF(MOD(AI30,9)=0,"—",16*AI30-15),IF(OR(AI$3="M",AI$3="MADI"),"—","Err")))</f>
        <v>4241</v>
      </c>
      <c r="AJ31" s="7">
        <f>IF(OR(AI$3="S",AI$3="STD",AI$3="",AI$3="A",AI$3="AES",AI$3="F",AI$3="Fiber")," ",IF(OR(AI$3="E",AI$3="EMB"),IF(MOD(AI30,9)=0,"—",16*AI30),IF(OR(AI$3="M",AI$3="MADI"),"—","Err")))</f>
        <v>4256</v>
      </c>
      <c r="AK31" s="10">
        <f>IF(OR(AK$3="S",AK$3="STD",AK$3="",AK$3="A",AK$3="AES",AK$3="F",AK$3="Fiber")," ",IF(OR(AK$3="E",AK$3="EMB"),IF(MOD(AK30,9)=0,"—",16*AK30-15),IF(OR(AK$3="M",AK$3="MADI"),"—","Err")))</f>
        <v>3953</v>
      </c>
      <c r="AL31" s="7">
        <f>IF(OR(AK$3="S",AK$3="STD",AK$3="",AK$3="A",AK$3="AES",AK$3="F",AK$3="Fiber")," ",IF(OR(AK$3="E",AK$3="EMB"),IF(MOD(AK30,9)=0,"—",16*AK30),IF(OR(AK$3="M",AK$3="MADI"),"—","Err")))</f>
        <v>3968</v>
      </c>
      <c r="AM31" s="10">
        <f>IF(OR(AM$3="S",AM$3="STD",AM$3="",AM$3="A",AM$3="AES",AM$3="F",AM$3="Fiber")," ",IF(OR(AM$3="E",AM$3="EMB"),IF(MOD(AM30,9)=0,"—",16*AM30-15),IF(OR(AM$3="M",AM$3="MADI"),"—","Err")))</f>
        <v>3665</v>
      </c>
      <c r="AN31" s="7">
        <f>IF(OR(AM$3="S",AM$3="STD",AM$3="",AM$3="A",AM$3="AES",AM$3="F",AM$3="Fiber")," ",IF(OR(AM$3="E",AM$3="EMB"),IF(MOD(AM30,9)=0,"—",16*AM30),IF(OR(AM$3="M",AM$3="MADI"),"—","Err")))</f>
        <v>3680</v>
      </c>
      <c r="AO31" s="10" t="str">
        <f>IF(OR(AO$3="S",AO$3="STD",AO$3="",AO$3="A",AO$3="AES",AO$3="F",AO$3="Fiber")," ",IF(OR(AO$3="E",AO$3="EMB"),IF(MOD(AO30,9)=0,"—",16*AO30-15),IF(OR(AO$3="M",AO$3="MADI"),"—","Err")))</f>
        <v xml:space="preserve"> </v>
      </c>
      <c r="AP31" s="7" t="str">
        <f>IF(OR(AO$3="S",AO$3="STD",AO$3="",AO$3="A",AO$3="AES",AO$3="F",AO$3="Fiber")," ",IF(OR(AO$3="E",AO$3="EMB"),IF(MOD(AO30,9)=0,"—",16*AO30),IF(OR(AO$3="M",AO$3="MADI"),"—","Err")))</f>
        <v xml:space="preserve"> </v>
      </c>
      <c r="AQ31" s="10">
        <f>IF(OR(AQ$3="S",AQ$3="STD",AQ$3="",AQ$3="A",AQ$3="AES",AQ$3="F",AQ$3="Fiber")," ",IF(OR(AQ$3="E",AQ$3="EMB"),IF(MOD(AQ30,9)=0,"—",16*AQ30-15),IF(OR(AQ$3="M",AQ$3="MADI"),"—","Err")))</f>
        <v>3089</v>
      </c>
      <c r="AR31" s="7">
        <f>IF(OR(AQ$3="S",AQ$3="STD",AQ$3="",AQ$3="A",AQ$3="AES",AQ$3="F",AQ$3="Fiber")," ",IF(OR(AQ$3="E",AQ$3="EMB"),IF(MOD(AQ30,9)=0,"—",16*AQ30),IF(OR(AQ$3="M",AQ$3="MADI"),"—","Err")))</f>
        <v>3104</v>
      </c>
      <c r="AS31" s="10">
        <f>IF(OR(AS$3="S",AS$3="STD",AS$3="",AS$3="A",AS$3="AES",AS$3="F",AS$3="Fiber")," ",IF(OR(AS$3="E",AS$3="EMB"),IF(MOD(AS30,9)=0,"—",16*AS30-15),IF(OR(AS$3="M",AS$3="MADI"),"—","Err")))</f>
        <v>2801</v>
      </c>
      <c r="AT31" s="7">
        <f>IF(OR(AS$3="S",AS$3="STD",AS$3="",AS$3="A",AS$3="AES",AS$3="F",AS$3="Fiber")," ",IF(OR(AS$3="E",AS$3="EMB"),IF(MOD(AS30,9)=0,"—",16*AS30),IF(OR(AS$3="M",AS$3="MADI"),"—","Err")))</f>
        <v>2816</v>
      </c>
      <c r="AU31" s="10">
        <f>IF(OR(AU$3="S",AU$3="STD",AU$3="",AU$3="A",AU$3="AES",AU$3="F",AU$3="Fiber")," ",IF(OR(AU$3="E",AU$3="EMB"),IF(MOD(AU30,9)=0,"—",16*AU30-15),IF(OR(AU$3="M",AU$3="MADI"),"—","Err")))</f>
        <v>2513</v>
      </c>
      <c r="AV31" s="7">
        <f>IF(OR(AU$3="S",AU$3="STD",AU$3="",AU$3="A",AU$3="AES",AU$3="F",AU$3="Fiber")," ",IF(OR(AU$3="E",AU$3="EMB"),IF(MOD(AU30,9)=0,"—",16*AU30),IF(OR(AU$3="M",AU$3="MADI"),"—","Err")))</f>
        <v>2528</v>
      </c>
      <c r="AW31" s="10">
        <f>IF(OR(AW$3="S",AW$3="STD",AW$3="",AW$3="A",AW$3="AES",AW$3="F",AW$3="Fiber")," ",IF(OR(AW$3="E",AW$3="EMB"),IF(MOD(AW30,9)=0,"—",16*AW30-15),IF(OR(AW$3="M",AW$3="MADI"),"—","Err")))</f>
        <v>2225</v>
      </c>
      <c r="AX31" s="7">
        <f>IF(OR(AW$3="S",AW$3="STD",AW$3="",AW$3="A",AW$3="AES",AW$3="F",AW$3="Fiber")," ",IF(OR(AW$3="E",AW$3="EMB"),IF(MOD(AW30,9)=0,"—",16*AW30),IF(OR(AW$3="M",AW$3="MADI"),"—","Err")))</f>
        <v>2240</v>
      </c>
      <c r="AY31" s="10" t="str">
        <f>IF(OR(AY$3="S",AY$3="STD",AY$3="",AY$3="A",AY$3="AES",AY$3="F",AY$3="Fiber")," ",IF(OR(AY$3="E",AY$3="EMB"),IF(MOD(AY30,9)=0,"—",16*AY30-15),IF(OR(AY$3="M",AY$3="MADI"),"—","Err")))</f>
        <v xml:space="preserve"> </v>
      </c>
      <c r="AZ31" s="7" t="str">
        <f>IF(OR(AY$3="S",AY$3="STD",AY$3="",AY$3="A",AY$3="AES",AY$3="F",AY$3="Fiber")," ",IF(OR(AY$3="E",AY$3="EMB"),IF(MOD(AY30,9)=0,"—",16*AY30),IF(OR(AY$3="M",AY$3="MADI"),"—","Err")))</f>
        <v xml:space="preserve"> </v>
      </c>
      <c r="BA31" s="10">
        <f>IF(OR(BA$3="S",BA$3="STD",BA$3="",BA$3="A",BA$3="AES",BA$3="F",BA$3="Fiber")," ",IF(OR(BA$3="E",BA$3="EMB"),IF(MOD(BA30,9)=0,"—",16*BA30-15),IF(OR(BA$3="M",BA$3="MADI"),"—","Err")))</f>
        <v>1649</v>
      </c>
      <c r="BB31" s="7">
        <f>IF(OR(BA$3="S",BA$3="STD",BA$3="",BA$3="A",BA$3="AES",BA$3="F",BA$3="Fiber")," ",IF(OR(BA$3="E",BA$3="EMB"),IF(MOD(BA30,9)=0,"—",16*BA30),IF(OR(BA$3="M",BA$3="MADI"),"—","Err")))</f>
        <v>1664</v>
      </c>
      <c r="BC31" s="10" t="str">
        <f>IF(OR(BC$3="S",BC$3="STD",BC$3="",BC$3="A",BC$3="AES",BC$3="F",BC$3="Fiber")," ",IF(OR(BC$3="E",BC$3="EMB"),IF(MOD(BC30,9)=0,"—",16*BC30-15),IF(OR(BC$3="M",BC$3="MADI"),"—","Err")))</f>
        <v xml:space="preserve"> </v>
      </c>
      <c r="BD31" s="7" t="str">
        <f>IF(OR(BC$3="S",BC$3="STD",BC$3="",BC$3="A",BC$3="AES",BC$3="F",BC$3="Fiber")," ",IF(OR(BC$3="E",BC$3="EMB"),IF(MOD(BC30,9)=0,"—",16*BC30),IF(OR(BC$3="M",BC$3="MADI"),"—","Err")))</f>
        <v xml:space="preserve"> </v>
      </c>
      <c r="BE31" s="10">
        <f>IF(OR(BE$3="S",BE$3="STD",BE$3="",BE$3="A",BE$3="AES",BE$3="F",BE$3="Fiber")," ",IF(OR(BE$3="E",BE$3="EMB"),IF(MOD(BE30,9)=0,"—",16*BE30-15),IF(OR(BE$3="M",BE$3="MADI"),"—","Err")))</f>
        <v>1073</v>
      </c>
      <c r="BF31" s="7">
        <f>IF(OR(BE$3="S",BE$3="STD",BE$3="",BE$3="A",BE$3="AES",BE$3="F",BE$3="Fiber")," ",IF(OR(BE$3="E",BE$3="EMB"),IF(MOD(BE30,9)=0,"—",16*BE30),IF(OR(BE$3="M",BE$3="MADI"),"—","Err")))</f>
        <v>1088</v>
      </c>
      <c r="BG31" s="10" t="str">
        <f>IF(OR(BG$3="S",BG$3="STD",BG$3="",BG$3="A",BG$3="AES",BG$3="F",BG$3="Fiber")," ",IF(OR(BG$3="E",BG$3="EMB"),IF(MOD(BG30,9)=0,"—",16*BG30-15),IF(OR(BG$3="M",BG$3="MADI"),"—","Err")))</f>
        <v>—</v>
      </c>
      <c r="BH31" s="7" t="str">
        <f>IF(OR(BG$3="S",BG$3="STD",BG$3="",BG$3="A",BG$3="AES",BG$3="F",BG$3="Fiber")," ",IF(OR(BG$3="E",BG$3="EMB"),IF(MOD(BG30,9)=0,"—",16*BG30),IF(OR(BG$3="M",BG$3="MADI"),"—","Err")))</f>
        <v>—</v>
      </c>
      <c r="BI31" s="10">
        <f>IF(OR(BI$3="S",BI$3="STD",BI$3="",BI$3="A",BI$3="AES",BI$3="F",BI$3="Fiber")," ",IF(OR(BI$3="E",BI$3="EMB"),IF(MOD(BI30,9)=0,"—",16*BI30-15),IF(OR(BI$3="M",BI$3="MADI"),"—","Err")))</f>
        <v>497</v>
      </c>
      <c r="BJ31" s="7">
        <f>IF(OR(BI$3="S",BI$3="STD",BI$3="",BI$3="A",BI$3="AES",BI$3="F",BI$3="Fiber")," ",IF(OR(BI$3="E",BI$3="EMB"),IF(MOD(BI30,9)=0,"—",16*BI30),IF(OR(BI$3="M",BI$3="MADI"),"—","Err")))</f>
        <v>512</v>
      </c>
      <c r="BK31" s="10" t="str">
        <f>IF(OR(BK$3="S",BK$3="STD",BK$3="",BK$3="A",BK$3="AES",BK$3="F",BK$3="Fiber")," ",IF(OR(BK$3="E",BK$3="EMB"),IF(MOD(BK30,9)=0,"—",16*BK30-15),IF(OR(BK$3="M",BK$3="MADI"),"—","Err")))</f>
        <v>—</v>
      </c>
      <c r="BL31" s="7" t="str">
        <f>IF(OR(BK$3="S",BK$3="STD",BK$3="",BK$3="A",BK$3="AES",BK$3="F",BK$3="Fiber")," ",IF(OR(BK$3="E",BK$3="EMB"),IF(MOD(BK30,9)=0,"—",16*BK30),IF(OR(BK$3="M",BK$3="MADI"),"—","Err")))</f>
        <v>—</v>
      </c>
      <c r="BM31" s="12"/>
      <c r="BN31" s="15"/>
    </row>
    <row r="32" spans="1:66" s="1" customFormat="1" x14ac:dyDescent="0.25">
      <c r="A32" s="11">
        <f>(A$2)*18-3</f>
        <v>573</v>
      </c>
      <c r="B32" s="6"/>
      <c r="C32" s="11">
        <f>(C$2)*18-3</f>
        <v>555</v>
      </c>
      <c r="D32" s="6"/>
      <c r="E32" s="11">
        <f>(E$2)*18-3</f>
        <v>537</v>
      </c>
      <c r="F32" s="6"/>
      <c r="G32" s="11">
        <f>(G$2)*18-3</f>
        <v>519</v>
      </c>
      <c r="H32" s="6"/>
      <c r="I32" s="11">
        <f>(I$2)*18-3</f>
        <v>501</v>
      </c>
      <c r="J32" s="6"/>
      <c r="K32" s="11">
        <f>(K$2)*18-3</f>
        <v>483</v>
      </c>
      <c r="L32" s="6"/>
      <c r="M32" s="11">
        <f>(M$2)*18-3</f>
        <v>465</v>
      </c>
      <c r="N32" s="6"/>
      <c r="O32" s="11">
        <f>(O$2)*18-3</f>
        <v>447</v>
      </c>
      <c r="P32" s="6"/>
      <c r="Q32" s="11">
        <f>(Q$2)*18-3</f>
        <v>429</v>
      </c>
      <c r="R32" s="6"/>
      <c r="S32" s="11">
        <f>(S$2)*18-3</f>
        <v>411</v>
      </c>
      <c r="T32" s="6"/>
      <c r="U32" s="11">
        <f>(U$2)*18-3</f>
        <v>393</v>
      </c>
      <c r="V32" s="6"/>
      <c r="W32" s="11">
        <f>(W$2)*18-3</f>
        <v>375</v>
      </c>
      <c r="X32" s="6"/>
      <c r="Y32" s="11">
        <f>(Y$2)*18-3</f>
        <v>357</v>
      </c>
      <c r="Z32" s="6"/>
      <c r="AA32" s="11">
        <f>(AA$2)*18-3</f>
        <v>339</v>
      </c>
      <c r="AB32" s="6"/>
      <c r="AC32" s="11">
        <f>(AC$2)*18-3</f>
        <v>321</v>
      </c>
      <c r="AD32" s="6"/>
      <c r="AE32" s="11">
        <f>(AE$2)*18-3</f>
        <v>303</v>
      </c>
      <c r="AF32" s="6"/>
      <c r="AG32" s="11">
        <f>(AG$2)*18-3</f>
        <v>285</v>
      </c>
      <c r="AH32" s="6"/>
      <c r="AI32" s="11">
        <f>(AI$2)*18-3</f>
        <v>267</v>
      </c>
      <c r="AJ32" s="6"/>
      <c r="AK32" s="11">
        <f>(AK$2)*18-3</f>
        <v>249</v>
      </c>
      <c r="AL32" s="6"/>
      <c r="AM32" s="11">
        <f>(AM$2)*18-3</f>
        <v>231</v>
      </c>
      <c r="AN32" s="6"/>
      <c r="AO32" s="11">
        <f>(AO$2)*18-3</f>
        <v>213</v>
      </c>
      <c r="AP32" s="6"/>
      <c r="AQ32" s="11">
        <f>(AQ$2)*18-3</f>
        <v>195</v>
      </c>
      <c r="AR32" s="6"/>
      <c r="AS32" s="11">
        <f>(AS$2)*18-3</f>
        <v>177</v>
      </c>
      <c r="AT32" s="6"/>
      <c r="AU32" s="11">
        <f>(AU$2)*18-3</f>
        <v>159</v>
      </c>
      <c r="AV32" s="6"/>
      <c r="AW32" s="11">
        <f>(AW$2)*18-3</f>
        <v>141</v>
      </c>
      <c r="AX32" s="6"/>
      <c r="AY32" s="11">
        <f>(AY$2)*18-3</f>
        <v>123</v>
      </c>
      <c r="AZ32" s="6"/>
      <c r="BA32" s="11">
        <f>(BA$2)*18-3</f>
        <v>105</v>
      </c>
      <c r="BB32" s="6"/>
      <c r="BC32" s="11">
        <f>(BC$2)*18-3</f>
        <v>87</v>
      </c>
      <c r="BD32" s="6"/>
      <c r="BE32" s="11">
        <f>(BE$2)*18-3</f>
        <v>69</v>
      </c>
      <c r="BF32" s="6"/>
      <c r="BG32" s="11">
        <f>(BG$2)*18-3</f>
        <v>51</v>
      </c>
      <c r="BH32" s="6"/>
      <c r="BI32" s="11">
        <f>(BI$2)*18-3</f>
        <v>33</v>
      </c>
      <c r="BJ32" s="6"/>
      <c r="BK32" s="11">
        <f>(BK$2)*18-3</f>
        <v>15</v>
      </c>
      <c r="BL32" s="6"/>
      <c r="BM32" s="3"/>
      <c r="BN32" s="14"/>
    </row>
    <row r="33" spans="1:70" s="5" customFormat="1" ht="13.5" x14ac:dyDescent="0.25">
      <c r="A33" s="10">
        <f>IF(OR(A$3="S",A$3="STD",A$3="",A$3="A",A$3="AES",A$3="F",A$3="Fiber")," ",IF(OR(A$3="E",A$3="EMB"),IF(MOD(A32,9)=0,"—",16*A32-15),IF(OR(A$3="M",A$3="MADI"),"—","Err")))</f>
        <v>9153</v>
      </c>
      <c r="B33" s="7">
        <f>IF(OR(A$3="S",A$3="STD",A$3="",A$3="A",A$3="AES",A$3="F",A$3="Fiber")," ",IF(OR(A$3="E",A$3="EMB"),IF(MOD(A32,9)=0,"—",16*A32),IF(OR(A$3="M",A$3="MADI"),"—","Err")))</f>
        <v>9168</v>
      </c>
      <c r="C33" s="10">
        <f>IF(OR(C$3="S",C$3="STD",C$3="",C$3="A",C$3="AES",C$3="F",C$3="Fiber")," ",IF(OR(C$3="E",C$3="EMB"),IF(MOD(C32,9)=0,"—",16*C32-15),IF(OR(C$3="M",C$3="MADI"),"—","Err")))</f>
        <v>8865</v>
      </c>
      <c r="D33" s="7">
        <f>IF(OR(C$3="S",C$3="STD",C$3="",C$3="A",C$3="AES",C$3="F",C$3="Fiber")," ",IF(OR(C$3="E",C$3="EMB"),IF(MOD(C32,9)=0,"—",16*C32),IF(OR(C$3="M",C$3="MADI"),"—","Err")))</f>
        <v>8880</v>
      </c>
      <c r="E33" s="10">
        <f>IF(OR(E$3="S",E$3="STD",E$3="",E$3="A",E$3="AES",E$3="F",E$3="Fiber")," ",IF(OR(E$3="E",E$3="EMB"),IF(MOD(E32,9)=0,"—",16*E32-15),IF(OR(E$3="M",E$3="MADI"),"—","Err")))</f>
        <v>8577</v>
      </c>
      <c r="F33" s="7">
        <f>IF(OR(E$3="S",E$3="STD",E$3="",E$3="A",E$3="AES",E$3="F",E$3="Fiber")," ",IF(OR(E$3="E",E$3="EMB"),IF(MOD(E32,9)=0,"—",16*E32),IF(OR(E$3="M",E$3="MADI"),"—","Err")))</f>
        <v>8592</v>
      </c>
      <c r="G33" s="10">
        <f>IF(OR(G$3="S",G$3="STD",G$3="",G$3="A",G$3="AES",G$3="F",G$3="Fiber")," ",IF(OR(G$3="E",G$3="EMB"),IF(MOD(G32,9)=0,"—",16*G32-15),IF(OR(G$3="M",G$3="MADI"),"—","Err")))</f>
        <v>8289</v>
      </c>
      <c r="H33" s="7">
        <f>IF(OR(G$3="S",G$3="STD",G$3="",G$3="A",G$3="AES",G$3="F",G$3="Fiber")," ",IF(OR(G$3="E",G$3="EMB"),IF(MOD(G32,9)=0,"—",16*G32),IF(OR(G$3="M",G$3="MADI"),"—","Err")))</f>
        <v>8304</v>
      </c>
      <c r="I33" s="10">
        <f>IF(OR(I$3="S",I$3="STD",I$3="",I$3="A",I$3="AES",I$3="F",I$3="Fiber")," ",IF(OR(I$3="E",I$3="EMB"),IF(MOD(I32,9)=0,"—",16*I32-15),IF(OR(I$3="M",I$3="MADI"),"—","Err")))</f>
        <v>8001</v>
      </c>
      <c r="J33" s="7">
        <f>IF(OR(I$3="S",I$3="STD",I$3="",I$3="A",I$3="AES",I$3="F",I$3="Fiber")," ",IF(OR(I$3="E",I$3="EMB"),IF(MOD(I32,9)=0,"—",16*I32),IF(OR(I$3="M",I$3="MADI"),"—","Err")))</f>
        <v>8016</v>
      </c>
      <c r="K33" s="10">
        <f>IF(OR(K$3="S",K$3="STD",K$3="",K$3="A",K$3="AES",K$3="F",K$3="Fiber")," ",IF(OR(K$3="E",K$3="EMB"),IF(MOD(K32,9)=0,"—",16*K32-15),IF(OR(K$3="M",K$3="MADI"),"—","Err")))</f>
        <v>7713</v>
      </c>
      <c r="L33" s="7">
        <f>IF(OR(K$3="S",K$3="STD",K$3="",K$3="A",K$3="AES",K$3="F",K$3="Fiber")," ",IF(OR(K$3="E",K$3="EMB"),IF(MOD(K32,9)=0,"—",16*K32),IF(OR(K$3="M",K$3="MADI"),"—","Err")))</f>
        <v>7728</v>
      </c>
      <c r="M33" s="10">
        <f>IF(OR(M$3="S",M$3="STD",M$3="",M$3="A",M$3="AES",M$3="F",M$3="Fiber")," ",IF(OR(M$3="E",M$3="EMB"),IF(MOD(M32,9)=0,"—",16*M32-15),IF(OR(M$3="M",M$3="MADI"),"—","Err")))</f>
        <v>7425</v>
      </c>
      <c r="N33" s="7">
        <f>IF(OR(M$3="S",M$3="STD",M$3="",M$3="A",M$3="AES",M$3="F",M$3="Fiber")," ",IF(OR(M$3="E",M$3="EMB"),IF(MOD(M32,9)=0,"—",16*M32),IF(OR(M$3="M",M$3="MADI"),"—","Err")))</f>
        <v>7440</v>
      </c>
      <c r="O33" s="10">
        <f>IF(OR(O$3="S",O$3="STD",O$3="",O$3="A",O$3="AES",O$3="F",O$3="Fiber")," ",IF(OR(O$3="E",O$3="EMB"),IF(MOD(O32,9)=0,"—",16*O32-15),IF(OR(O$3="M",O$3="MADI"),"—","Err")))</f>
        <v>7137</v>
      </c>
      <c r="P33" s="7">
        <f>IF(OR(O$3="S",O$3="STD",O$3="",O$3="A",O$3="AES",O$3="F",O$3="Fiber")," ",IF(OR(O$3="E",O$3="EMB"),IF(MOD(O32,9)=0,"—",16*O32),IF(OR(O$3="M",O$3="MADI"),"—","Err")))</f>
        <v>7152</v>
      </c>
      <c r="Q33" s="10">
        <f>IF(OR(Q$3="S",Q$3="STD",Q$3="",Q$3="A",Q$3="AES",Q$3="F",Q$3="Fiber")," ",IF(OR(Q$3="E",Q$3="EMB"),IF(MOD(Q32,9)=0,"—",16*Q32-15),IF(OR(Q$3="M",Q$3="MADI"),"—","Err")))</f>
        <v>6849</v>
      </c>
      <c r="R33" s="7">
        <f>IF(OR(Q$3="S",Q$3="STD",Q$3="",Q$3="A",Q$3="AES",Q$3="F",Q$3="Fiber")," ",IF(OR(Q$3="E",Q$3="EMB"),IF(MOD(Q32,9)=0,"—",16*Q32),IF(OR(Q$3="M",Q$3="MADI"),"—","Err")))</f>
        <v>6864</v>
      </c>
      <c r="S33" s="10" t="str">
        <f>IF(OR(S$3="S",S$3="STD",S$3="",S$3="A",S$3="AES",S$3="F",S$3="Fiber")," ",IF(OR(S$3="E",S$3="EMB"),IF(MOD(S32,9)=0,"—",16*S32-15),IF(OR(S$3="M",S$3="MADI"),"—","Err")))</f>
        <v xml:space="preserve"> </v>
      </c>
      <c r="T33" s="7" t="str">
        <f>IF(OR(S$3="S",S$3="STD",S$3="",S$3="A",S$3="AES",S$3="F",S$3="Fiber")," ",IF(OR(S$3="E",S$3="EMB"),IF(MOD(S32,9)=0,"—",16*S32),IF(OR(S$3="M",S$3="MADI"),"—","Err")))</f>
        <v xml:space="preserve"> </v>
      </c>
      <c r="U33" s="10" t="str">
        <f>IF(OR(U$3="S",U$3="STD",U$3="",U$3="A",U$3="AES",U$3="F",U$3="Fiber")," ",IF(OR(U$3="E",U$3="EMB"),IF(MOD(U32,9)=0,"—",16*U32-15),IF(OR(U$3="M",U$3="MADI"),"—","Err")))</f>
        <v xml:space="preserve"> </v>
      </c>
      <c r="V33" s="7" t="str">
        <f>IF(OR(U$3="S",U$3="STD",U$3="",U$3="A",U$3="AES",U$3="F",U$3="Fiber")," ",IF(OR(U$3="E",U$3="EMB"),IF(MOD(U32,9)=0,"—",16*U32),IF(OR(U$3="M",U$3="MADI"),"—","Err")))</f>
        <v xml:space="preserve"> </v>
      </c>
      <c r="W33" s="10" t="str">
        <f>IF(OR(W$3="S",W$3="STD",W$3="",W$3="A",W$3="AES",W$3="F",W$3="Fiber")," ",IF(OR(W$3="E",W$3="EMB"),IF(MOD(W32,9)=0,"—",16*W32-15),IF(OR(W$3="M",W$3="MADI"),"—","Err")))</f>
        <v>Err</v>
      </c>
      <c r="X33" s="7" t="str">
        <f>IF(OR(W$3="S",W$3="STD",W$3="",W$3="A",W$3="AES",W$3="F",W$3="Fiber")," ",IF(OR(W$3="E",W$3="EMB"),IF(MOD(W32,9)=0,"—",16*W32),IF(OR(W$3="M",W$3="MADI"),"—","Err")))</f>
        <v>Err</v>
      </c>
      <c r="Y33" s="10">
        <f>IF(OR(Y$3="S",Y$3="STD",Y$3="",Y$3="A",Y$3="AES",Y$3="F",Y$3="Fiber")," ",IF(OR(Y$3="E",Y$3="EMB"),IF(MOD(Y32,9)=0,"—",16*Y32-15),IF(OR(Y$3="M",Y$3="MADI"),"—","Err")))</f>
        <v>5697</v>
      </c>
      <c r="Z33" s="7">
        <f>IF(OR(Y$3="S",Y$3="STD",Y$3="",Y$3="A",Y$3="AES",Y$3="F",Y$3="Fiber")," ",IF(OR(Y$3="E",Y$3="EMB"),IF(MOD(Y32,9)=0,"—",16*Y32),IF(OR(Y$3="M",Y$3="MADI"),"—","Err")))</f>
        <v>5712</v>
      </c>
      <c r="AA33" s="10">
        <f>IF(OR(AA$3="S",AA$3="STD",AA$3="",AA$3="A",AA$3="AES",AA$3="F",AA$3="Fiber")," ",IF(OR(AA$3="E",AA$3="EMB"),IF(MOD(AA32,9)=0,"—",16*AA32-15),IF(OR(AA$3="M",AA$3="MADI"),"—","Err")))</f>
        <v>5409</v>
      </c>
      <c r="AB33" s="7">
        <f>IF(OR(AA$3="S",AA$3="STD",AA$3="",AA$3="A",AA$3="AES",AA$3="F",AA$3="Fiber")," ",IF(OR(AA$3="E",AA$3="EMB"),IF(MOD(AA32,9)=0,"—",16*AA32),IF(OR(AA$3="M",AA$3="MADI"),"—","Err")))</f>
        <v>5424</v>
      </c>
      <c r="AC33" s="10">
        <f>IF(OR(AC$3="S",AC$3="STD",AC$3="",AC$3="A",AC$3="AES",AC$3="F",AC$3="Fiber")," ",IF(OR(AC$3="E",AC$3="EMB"),IF(MOD(AC32,9)=0,"—",16*AC32-15),IF(OR(AC$3="M",AC$3="MADI"),"—","Err")))</f>
        <v>5121</v>
      </c>
      <c r="AD33" s="7">
        <f>IF(OR(AC$3="S",AC$3="STD",AC$3="",AC$3="A",AC$3="AES",AC$3="F",AC$3="Fiber")," ",IF(OR(AC$3="E",AC$3="EMB"),IF(MOD(AC32,9)=0,"—",16*AC32),IF(OR(AC$3="M",AC$3="MADI"),"—","Err")))</f>
        <v>5136</v>
      </c>
      <c r="AE33" s="10">
        <f>IF(OR(AE$3="S",AE$3="STD",AE$3="",AE$3="A",AE$3="AES",AE$3="F",AE$3="Fiber")," ",IF(OR(AE$3="E",AE$3="EMB"),IF(MOD(AE32,9)=0,"—",16*AE32-15),IF(OR(AE$3="M",AE$3="MADI"),"—","Err")))</f>
        <v>4833</v>
      </c>
      <c r="AF33" s="7">
        <f>IF(OR(AE$3="S",AE$3="STD",AE$3="",AE$3="A",AE$3="AES",AE$3="F",AE$3="Fiber")," ",IF(OR(AE$3="E",AE$3="EMB"),IF(MOD(AE32,9)=0,"—",16*AE32),IF(OR(AE$3="M",AE$3="MADI"),"—","Err")))</f>
        <v>4848</v>
      </c>
      <c r="AG33" s="10">
        <f>IF(OR(AG$3="S",AG$3="STD",AG$3="",AG$3="A",AG$3="AES",AG$3="F",AG$3="Fiber")," ",IF(OR(AG$3="E",AG$3="EMB"),IF(MOD(AG32,9)=0,"—",16*AG32-15),IF(OR(AG$3="M",AG$3="MADI"),"—","Err")))</f>
        <v>4545</v>
      </c>
      <c r="AH33" s="7">
        <f>IF(OR(AG$3="S",AG$3="STD",AG$3="",AG$3="A",AG$3="AES",AG$3="F",AG$3="Fiber")," ",IF(OR(AG$3="E",AG$3="EMB"),IF(MOD(AG32,9)=0,"—",16*AG32),IF(OR(AG$3="M",AG$3="MADI"),"—","Err")))</f>
        <v>4560</v>
      </c>
      <c r="AI33" s="10">
        <f>IF(OR(AI$3="S",AI$3="STD",AI$3="",AI$3="A",AI$3="AES",AI$3="F",AI$3="Fiber")," ",IF(OR(AI$3="E",AI$3="EMB"),IF(MOD(AI32,9)=0,"—",16*AI32-15),IF(OR(AI$3="M",AI$3="MADI"),"—","Err")))</f>
        <v>4257</v>
      </c>
      <c r="AJ33" s="7">
        <f>IF(OR(AI$3="S",AI$3="STD",AI$3="",AI$3="A",AI$3="AES",AI$3="F",AI$3="Fiber")," ",IF(OR(AI$3="E",AI$3="EMB"),IF(MOD(AI32,9)=0,"—",16*AI32),IF(OR(AI$3="M",AI$3="MADI"),"—","Err")))</f>
        <v>4272</v>
      </c>
      <c r="AK33" s="10">
        <f>IF(OR(AK$3="S",AK$3="STD",AK$3="",AK$3="A",AK$3="AES",AK$3="F",AK$3="Fiber")," ",IF(OR(AK$3="E",AK$3="EMB"),IF(MOD(AK32,9)=0,"—",16*AK32-15),IF(OR(AK$3="M",AK$3="MADI"),"—","Err")))</f>
        <v>3969</v>
      </c>
      <c r="AL33" s="7">
        <f>IF(OR(AK$3="S",AK$3="STD",AK$3="",AK$3="A",AK$3="AES",AK$3="F",AK$3="Fiber")," ",IF(OR(AK$3="E",AK$3="EMB"),IF(MOD(AK32,9)=0,"—",16*AK32),IF(OR(AK$3="M",AK$3="MADI"),"—","Err")))</f>
        <v>3984</v>
      </c>
      <c r="AM33" s="10">
        <f>IF(OR(AM$3="S",AM$3="STD",AM$3="",AM$3="A",AM$3="AES",AM$3="F",AM$3="Fiber")," ",IF(OR(AM$3="E",AM$3="EMB"),IF(MOD(AM32,9)=0,"—",16*AM32-15),IF(OR(AM$3="M",AM$3="MADI"),"—","Err")))</f>
        <v>3681</v>
      </c>
      <c r="AN33" s="7">
        <f>IF(OR(AM$3="S",AM$3="STD",AM$3="",AM$3="A",AM$3="AES",AM$3="F",AM$3="Fiber")," ",IF(OR(AM$3="E",AM$3="EMB"),IF(MOD(AM32,9)=0,"—",16*AM32),IF(OR(AM$3="M",AM$3="MADI"),"—","Err")))</f>
        <v>3696</v>
      </c>
      <c r="AO33" s="10" t="str">
        <f>IF(OR(AO$3="S",AO$3="STD",AO$3="",AO$3="A",AO$3="AES",AO$3="F",AO$3="Fiber")," ",IF(OR(AO$3="E",AO$3="EMB"),IF(MOD(AO32,9)=0,"—",16*AO32-15),IF(OR(AO$3="M",AO$3="MADI"),"—","Err")))</f>
        <v xml:space="preserve"> </v>
      </c>
      <c r="AP33" s="7" t="str">
        <f>IF(OR(AO$3="S",AO$3="STD",AO$3="",AO$3="A",AO$3="AES",AO$3="F",AO$3="Fiber")," ",IF(OR(AO$3="E",AO$3="EMB"),IF(MOD(AO32,9)=0,"—",16*AO32),IF(OR(AO$3="M",AO$3="MADI"),"—","Err")))</f>
        <v xml:space="preserve"> </v>
      </c>
      <c r="AQ33" s="10">
        <f>IF(OR(AQ$3="S",AQ$3="STD",AQ$3="",AQ$3="A",AQ$3="AES",AQ$3="F",AQ$3="Fiber")," ",IF(OR(AQ$3="E",AQ$3="EMB"),IF(MOD(AQ32,9)=0,"—",16*AQ32-15),IF(OR(AQ$3="M",AQ$3="MADI"),"—","Err")))</f>
        <v>3105</v>
      </c>
      <c r="AR33" s="7">
        <f>IF(OR(AQ$3="S",AQ$3="STD",AQ$3="",AQ$3="A",AQ$3="AES",AQ$3="F",AQ$3="Fiber")," ",IF(OR(AQ$3="E",AQ$3="EMB"),IF(MOD(AQ32,9)=0,"—",16*AQ32),IF(OR(AQ$3="M",AQ$3="MADI"),"—","Err")))</f>
        <v>3120</v>
      </c>
      <c r="AS33" s="10">
        <f>IF(OR(AS$3="S",AS$3="STD",AS$3="",AS$3="A",AS$3="AES",AS$3="F",AS$3="Fiber")," ",IF(OR(AS$3="E",AS$3="EMB"),IF(MOD(AS32,9)=0,"—",16*AS32-15),IF(OR(AS$3="M",AS$3="MADI"),"—","Err")))</f>
        <v>2817</v>
      </c>
      <c r="AT33" s="7">
        <f>IF(OR(AS$3="S",AS$3="STD",AS$3="",AS$3="A",AS$3="AES",AS$3="F",AS$3="Fiber")," ",IF(OR(AS$3="E",AS$3="EMB"),IF(MOD(AS32,9)=0,"—",16*AS32),IF(OR(AS$3="M",AS$3="MADI"),"—","Err")))</f>
        <v>2832</v>
      </c>
      <c r="AU33" s="10">
        <f>IF(OR(AU$3="S",AU$3="STD",AU$3="",AU$3="A",AU$3="AES",AU$3="F",AU$3="Fiber")," ",IF(OR(AU$3="E",AU$3="EMB"),IF(MOD(AU32,9)=0,"—",16*AU32-15),IF(OR(AU$3="M",AU$3="MADI"),"—","Err")))</f>
        <v>2529</v>
      </c>
      <c r="AV33" s="7">
        <f>IF(OR(AU$3="S",AU$3="STD",AU$3="",AU$3="A",AU$3="AES",AU$3="F",AU$3="Fiber")," ",IF(OR(AU$3="E",AU$3="EMB"),IF(MOD(AU32,9)=0,"—",16*AU32),IF(OR(AU$3="M",AU$3="MADI"),"—","Err")))</f>
        <v>2544</v>
      </c>
      <c r="AW33" s="10">
        <f>IF(OR(AW$3="S",AW$3="STD",AW$3="",AW$3="A",AW$3="AES",AW$3="F",AW$3="Fiber")," ",IF(OR(AW$3="E",AW$3="EMB"),IF(MOD(AW32,9)=0,"—",16*AW32-15),IF(OR(AW$3="M",AW$3="MADI"),"—","Err")))</f>
        <v>2241</v>
      </c>
      <c r="AX33" s="7">
        <f>IF(OR(AW$3="S",AW$3="STD",AW$3="",AW$3="A",AW$3="AES",AW$3="F",AW$3="Fiber")," ",IF(OR(AW$3="E",AW$3="EMB"),IF(MOD(AW32,9)=0,"—",16*AW32),IF(OR(AW$3="M",AW$3="MADI"),"—","Err")))</f>
        <v>2256</v>
      </c>
      <c r="AY33" s="10" t="str">
        <f>IF(OR(AY$3="S",AY$3="STD",AY$3="",AY$3="A",AY$3="AES",AY$3="F",AY$3="Fiber")," ",IF(OR(AY$3="E",AY$3="EMB"),IF(MOD(AY32,9)=0,"—",16*AY32-15),IF(OR(AY$3="M",AY$3="MADI"),"—","Err")))</f>
        <v xml:space="preserve"> </v>
      </c>
      <c r="AZ33" s="7" t="str">
        <f>IF(OR(AY$3="S",AY$3="STD",AY$3="",AY$3="A",AY$3="AES",AY$3="F",AY$3="Fiber")," ",IF(OR(AY$3="E",AY$3="EMB"),IF(MOD(AY32,9)=0,"—",16*AY32),IF(OR(AY$3="M",AY$3="MADI"),"—","Err")))</f>
        <v xml:space="preserve"> </v>
      </c>
      <c r="BA33" s="10">
        <f>IF(OR(BA$3="S",BA$3="STD",BA$3="",BA$3="A",BA$3="AES",BA$3="F",BA$3="Fiber")," ",IF(OR(BA$3="E",BA$3="EMB"),IF(MOD(BA32,9)=0,"—",16*BA32-15),IF(OR(BA$3="M",BA$3="MADI"),"—","Err")))</f>
        <v>1665</v>
      </c>
      <c r="BB33" s="7">
        <f>IF(OR(BA$3="S",BA$3="STD",BA$3="",BA$3="A",BA$3="AES",BA$3="F",BA$3="Fiber")," ",IF(OR(BA$3="E",BA$3="EMB"),IF(MOD(BA32,9)=0,"—",16*BA32),IF(OR(BA$3="M",BA$3="MADI"),"—","Err")))</f>
        <v>1680</v>
      </c>
      <c r="BC33" s="10" t="str">
        <f>IF(OR(BC$3="S",BC$3="STD",BC$3="",BC$3="A",BC$3="AES",BC$3="F",BC$3="Fiber")," ",IF(OR(BC$3="E",BC$3="EMB"),IF(MOD(BC32,9)=0,"—",16*BC32-15),IF(OR(BC$3="M",BC$3="MADI"),"—","Err")))</f>
        <v xml:space="preserve"> </v>
      </c>
      <c r="BD33" s="7" t="str">
        <f>IF(OR(BC$3="S",BC$3="STD",BC$3="",BC$3="A",BC$3="AES",BC$3="F",BC$3="Fiber")," ",IF(OR(BC$3="E",BC$3="EMB"),IF(MOD(BC32,9)=0,"—",16*BC32),IF(OR(BC$3="M",BC$3="MADI"),"—","Err")))</f>
        <v xml:space="preserve"> </v>
      </c>
      <c r="BE33" s="10">
        <f>IF(OR(BE$3="S",BE$3="STD",BE$3="",BE$3="A",BE$3="AES",BE$3="F",BE$3="Fiber")," ",IF(OR(BE$3="E",BE$3="EMB"),IF(MOD(BE32,9)=0,"—",16*BE32-15),IF(OR(BE$3="M",BE$3="MADI"),"—","Err")))</f>
        <v>1089</v>
      </c>
      <c r="BF33" s="7">
        <f>IF(OR(BE$3="S",BE$3="STD",BE$3="",BE$3="A",BE$3="AES",BE$3="F",BE$3="Fiber")," ",IF(OR(BE$3="E",BE$3="EMB"),IF(MOD(BE32,9)=0,"—",16*BE32),IF(OR(BE$3="M",BE$3="MADI"),"—","Err")))</f>
        <v>1104</v>
      </c>
      <c r="BG33" s="10" t="str">
        <f>IF(OR(BG$3="S",BG$3="STD",BG$3="",BG$3="A",BG$3="AES",BG$3="F",BG$3="Fiber")," ",IF(OR(BG$3="E",BG$3="EMB"),IF(MOD(BG32,9)=0,"—",16*BG32-15),IF(OR(BG$3="M",BG$3="MADI"),"—","Err")))</f>
        <v>—</v>
      </c>
      <c r="BH33" s="7" t="str">
        <f>IF(OR(BG$3="S",BG$3="STD",BG$3="",BG$3="A",BG$3="AES",BG$3="F",BG$3="Fiber")," ",IF(OR(BG$3="E",BG$3="EMB"),IF(MOD(BG32,9)=0,"—",16*BG32),IF(OR(BG$3="M",BG$3="MADI"),"—","Err")))</f>
        <v>—</v>
      </c>
      <c r="BI33" s="10">
        <f>IF(OR(BI$3="S",BI$3="STD",BI$3="",BI$3="A",BI$3="AES",BI$3="F",BI$3="Fiber")," ",IF(OR(BI$3="E",BI$3="EMB"),IF(MOD(BI32,9)=0,"—",16*BI32-15),IF(OR(BI$3="M",BI$3="MADI"),"—","Err")))</f>
        <v>513</v>
      </c>
      <c r="BJ33" s="7">
        <f>IF(OR(BI$3="S",BI$3="STD",BI$3="",BI$3="A",BI$3="AES",BI$3="F",BI$3="Fiber")," ",IF(OR(BI$3="E",BI$3="EMB"),IF(MOD(BI32,9)=0,"—",16*BI32),IF(OR(BI$3="M",BI$3="MADI"),"—","Err")))</f>
        <v>528</v>
      </c>
      <c r="BK33" s="10" t="str">
        <f>IF(OR(BK$3="S",BK$3="STD",BK$3="",BK$3="A",BK$3="AES",BK$3="F",BK$3="Fiber")," ",IF(OR(BK$3="E",BK$3="EMB"),IF(MOD(BK32,9)=0,"—",16*BK32-15),IF(OR(BK$3="M",BK$3="MADI"),"—","Err")))</f>
        <v>—</v>
      </c>
      <c r="BL33" s="7" t="str">
        <f>IF(OR(BK$3="S",BK$3="STD",BK$3="",BK$3="A",BK$3="AES",BK$3="F",BK$3="Fiber")," ",IF(OR(BK$3="E",BK$3="EMB"),IF(MOD(BK32,9)=0,"—",16*BK32),IF(OR(BK$3="M",BK$3="MADI"),"—","Err")))</f>
        <v>—</v>
      </c>
      <c r="BM33" s="12"/>
      <c r="BN33" s="15"/>
    </row>
    <row r="34" spans="1:70" s="1" customFormat="1" x14ac:dyDescent="0.25">
      <c r="A34" s="11">
        <f>(A$2)*18-2</f>
        <v>574</v>
      </c>
      <c r="B34" s="6"/>
      <c r="C34" s="11">
        <f>(C$2)*18-2</f>
        <v>556</v>
      </c>
      <c r="D34" s="6"/>
      <c r="E34" s="11">
        <f>(E$2)*18-2</f>
        <v>538</v>
      </c>
      <c r="F34" s="6"/>
      <c r="G34" s="11">
        <f>(G$2)*18-2</f>
        <v>520</v>
      </c>
      <c r="H34" s="6"/>
      <c r="I34" s="11">
        <f>(I$2)*18-2</f>
        <v>502</v>
      </c>
      <c r="J34" s="6"/>
      <c r="K34" s="11">
        <f>(K$2)*18-2</f>
        <v>484</v>
      </c>
      <c r="L34" s="6"/>
      <c r="M34" s="11">
        <f>(M$2)*18-2</f>
        <v>466</v>
      </c>
      <c r="N34" s="6"/>
      <c r="O34" s="11">
        <f>(O$2)*18-2</f>
        <v>448</v>
      </c>
      <c r="P34" s="6"/>
      <c r="Q34" s="11">
        <f>(Q$2)*18-2</f>
        <v>430</v>
      </c>
      <c r="R34" s="6"/>
      <c r="S34" s="11">
        <f>(S$2)*18-2</f>
        <v>412</v>
      </c>
      <c r="T34" s="6"/>
      <c r="U34" s="11">
        <f>(U$2)*18-2</f>
        <v>394</v>
      </c>
      <c r="V34" s="6"/>
      <c r="W34" s="11">
        <f>(W$2)*18-2</f>
        <v>376</v>
      </c>
      <c r="X34" s="6"/>
      <c r="Y34" s="11">
        <f>(Y$2)*18-2</f>
        <v>358</v>
      </c>
      <c r="Z34" s="6"/>
      <c r="AA34" s="11">
        <f>(AA$2)*18-2</f>
        <v>340</v>
      </c>
      <c r="AB34" s="6"/>
      <c r="AC34" s="11">
        <f>(AC$2)*18-2</f>
        <v>322</v>
      </c>
      <c r="AD34" s="6"/>
      <c r="AE34" s="11">
        <f>(AE$2)*18-2</f>
        <v>304</v>
      </c>
      <c r="AF34" s="6"/>
      <c r="AG34" s="11">
        <f>(AG$2)*18-2</f>
        <v>286</v>
      </c>
      <c r="AH34" s="6"/>
      <c r="AI34" s="11">
        <f>(AI$2)*18-2</f>
        <v>268</v>
      </c>
      <c r="AJ34" s="6"/>
      <c r="AK34" s="11">
        <f>(AK$2)*18-2</f>
        <v>250</v>
      </c>
      <c r="AL34" s="6"/>
      <c r="AM34" s="11">
        <f>(AM$2)*18-2</f>
        <v>232</v>
      </c>
      <c r="AN34" s="6"/>
      <c r="AO34" s="11">
        <f>(AO$2)*18-2</f>
        <v>214</v>
      </c>
      <c r="AP34" s="6"/>
      <c r="AQ34" s="11">
        <f>(AQ$2)*18-2</f>
        <v>196</v>
      </c>
      <c r="AR34" s="6"/>
      <c r="AS34" s="11">
        <f>(AS$2)*18-2</f>
        <v>178</v>
      </c>
      <c r="AT34" s="6"/>
      <c r="AU34" s="11">
        <f>(AU$2)*18-2</f>
        <v>160</v>
      </c>
      <c r="AV34" s="6"/>
      <c r="AW34" s="11">
        <f>(AW$2)*18-2</f>
        <v>142</v>
      </c>
      <c r="AX34" s="6"/>
      <c r="AY34" s="11">
        <f>(AY$2)*18-2</f>
        <v>124</v>
      </c>
      <c r="AZ34" s="6"/>
      <c r="BA34" s="11">
        <f>(BA$2)*18-2</f>
        <v>106</v>
      </c>
      <c r="BB34" s="6"/>
      <c r="BC34" s="11">
        <f>(BC$2)*18-2</f>
        <v>88</v>
      </c>
      <c r="BD34" s="6"/>
      <c r="BE34" s="11">
        <f>(BE$2)*18-2</f>
        <v>70</v>
      </c>
      <c r="BF34" s="6"/>
      <c r="BG34" s="11">
        <f>(BG$2)*18-2</f>
        <v>52</v>
      </c>
      <c r="BH34" s="6"/>
      <c r="BI34" s="11">
        <f>(BI$2)*18-2</f>
        <v>34</v>
      </c>
      <c r="BJ34" s="6"/>
      <c r="BK34" s="11">
        <f>(BK$2)*18-2</f>
        <v>16</v>
      </c>
      <c r="BL34" s="6"/>
      <c r="BM34" s="3"/>
      <c r="BN34" s="14"/>
    </row>
    <row r="35" spans="1:70" s="5" customFormat="1" ht="13.5" x14ac:dyDescent="0.25">
      <c r="A35" s="10">
        <f>IF(OR(A$3="S",A$3="STD",A$3="",A$3="A",A$3="AES",A$3="F",A$3="Fiber")," ",IF(OR(A$3="E",A$3="EMB"),IF(MOD(A34,9)=0,"—",16*A34-15),IF(OR(A$3="M",A$3="MADI"),"—","Err")))</f>
        <v>9169</v>
      </c>
      <c r="B35" s="7">
        <f>IF(OR(A$3="S",A$3="STD",A$3="",A$3="A",A$3="AES",A$3="F",A$3="Fiber")," ",IF(OR(A$3="E",A$3="EMB"),IF(MOD(A34,9)=0,"—",16*A34),IF(OR(A$3="M",A$3="MADI"),"—","Err")))</f>
        <v>9184</v>
      </c>
      <c r="C35" s="10">
        <f>IF(OR(C$3="S",C$3="STD",C$3="",C$3="A",C$3="AES",C$3="F",C$3="Fiber")," ",IF(OR(C$3="E",C$3="EMB"),IF(MOD(C34,9)=0,"—",16*C34-15),IF(OR(C$3="M",C$3="MADI"),"—","Err")))</f>
        <v>8881</v>
      </c>
      <c r="D35" s="7">
        <f>IF(OR(C$3="S",C$3="STD",C$3="",C$3="A",C$3="AES",C$3="F",C$3="Fiber")," ",IF(OR(C$3="E",C$3="EMB"),IF(MOD(C34,9)=0,"—",16*C34),IF(OR(C$3="M",C$3="MADI"),"—","Err")))</f>
        <v>8896</v>
      </c>
      <c r="E35" s="10">
        <f>IF(OR(E$3="S",E$3="STD",E$3="",E$3="A",E$3="AES",E$3="F",E$3="Fiber")," ",IF(OR(E$3="E",E$3="EMB"),IF(MOD(E34,9)=0,"—",16*E34-15),IF(OR(E$3="M",E$3="MADI"),"—","Err")))</f>
        <v>8593</v>
      </c>
      <c r="F35" s="7">
        <f>IF(OR(E$3="S",E$3="STD",E$3="",E$3="A",E$3="AES",E$3="F",E$3="Fiber")," ",IF(OR(E$3="E",E$3="EMB"),IF(MOD(E34,9)=0,"—",16*E34),IF(OR(E$3="M",E$3="MADI"),"—","Err")))</f>
        <v>8608</v>
      </c>
      <c r="G35" s="10">
        <f>IF(OR(G$3="S",G$3="STD",G$3="",G$3="A",G$3="AES",G$3="F",G$3="Fiber")," ",IF(OR(G$3="E",G$3="EMB"),IF(MOD(G34,9)=0,"—",16*G34-15),IF(OR(G$3="M",G$3="MADI"),"—","Err")))</f>
        <v>8305</v>
      </c>
      <c r="H35" s="7">
        <f>IF(OR(G$3="S",G$3="STD",G$3="",G$3="A",G$3="AES",G$3="F",G$3="Fiber")," ",IF(OR(G$3="E",G$3="EMB"),IF(MOD(G34,9)=0,"—",16*G34),IF(OR(G$3="M",G$3="MADI"),"—","Err")))</f>
        <v>8320</v>
      </c>
      <c r="I35" s="10">
        <f>IF(OR(I$3="S",I$3="STD",I$3="",I$3="A",I$3="AES",I$3="F",I$3="Fiber")," ",IF(OR(I$3="E",I$3="EMB"),IF(MOD(I34,9)=0,"—",16*I34-15),IF(OR(I$3="M",I$3="MADI"),"—","Err")))</f>
        <v>8017</v>
      </c>
      <c r="J35" s="7">
        <f>IF(OR(I$3="S",I$3="STD",I$3="",I$3="A",I$3="AES",I$3="F",I$3="Fiber")," ",IF(OR(I$3="E",I$3="EMB"),IF(MOD(I34,9)=0,"—",16*I34),IF(OR(I$3="M",I$3="MADI"),"—","Err")))</f>
        <v>8032</v>
      </c>
      <c r="K35" s="10">
        <f>IF(OR(K$3="S",K$3="STD",K$3="",K$3="A",K$3="AES",K$3="F",K$3="Fiber")," ",IF(OR(K$3="E",K$3="EMB"),IF(MOD(K34,9)=0,"—",16*K34-15),IF(OR(K$3="M",K$3="MADI"),"—","Err")))</f>
        <v>7729</v>
      </c>
      <c r="L35" s="7">
        <f>IF(OR(K$3="S",K$3="STD",K$3="",K$3="A",K$3="AES",K$3="F",K$3="Fiber")," ",IF(OR(K$3="E",K$3="EMB"),IF(MOD(K34,9)=0,"—",16*K34),IF(OR(K$3="M",K$3="MADI"),"—","Err")))</f>
        <v>7744</v>
      </c>
      <c r="M35" s="10">
        <f>IF(OR(M$3="S",M$3="STD",M$3="",M$3="A",M$3="AES",M$3="F",M$3="Fiber")," ",IF(OR(M$3="E",M$3="EMB"),IF(MOD(M34,9)=0,"—",16*M34-15),IF(OR(M$3="M",M$3="MADI"),"—","Err")))</f>
        <v>7441</v>
      </c>
      <c r="N35" s="7">
        <f>IF(OR(M$3="S",M$3="STD",M$3="",M$3="A",M$3="AES",M$3="F",M$3="Fiber")," ",IF(OR(M$3="E",M$3="EMB"),IF(MOD(M34,9)=0,"—",16*M34),IF(OR(M$3="M",M$3="MADI"),"—","Err")))</f>
        <v>7456</v>
      </c>
      <c r="O35" s="10">
        <f>IF(OR(O$3="S",O$3="STD",O$3="",O$3="A",O$3="AES",O$3="F",O$3="Fiber")," ",IF(OR(O$3="E",O$3="EMB"),IF(MOD(O34,9)=0,"—",16*O34-15),IF(OR(O$3="M",O$3="MADI"),"—","Err")))</f>
        <v>7153</v>
      </c>
      <c r="P35" s="7">
        <f>IF(OR(O$3="S",O$3="STD",O$3="",O$3="A",O$3="AES",O$3="F",O$3="Fiber")," ",IF(OR(O$3="E",O$3="EMB"),IF(MOD(O34,9)=0,"—",16*O34),IF(OR(O$3="M",O$3="MADI"),"—","Err")))</f>
        <v>7168</v>
      </c>
      <c r="Q35" s="10">
        <f>IF(OR(Q$3="S",Q$3="STD",Q$3="",Q$3="A",Q$3="AES",Q$3="F",Q$3="Fiber")," ",IF(OR(Q$3="E",Q$3="EMB"),IF(MOD(Q34,9)=0,"—",16*Q34-15),IF(OR(Q$3="M",Q$3="MADI"),"—","Err")))</f>
        <v>6865</v>
      </c>
      <c r="R35" s="7">
        <f>IF(OR(Q$3="S",Q$3="STD",Q$3="",Q$3="A",Q$3="AES",Q$3="F",Q$3="Fiber")," ",IF(OR(Q$3="E",Q$3="EMB"),IF(MOD(Q34,9)=0,"—",16*Q34),IF(OR(Q$3="M",Q$3="MADI"),"—","Err")))</f>
        <v>6880</v>
      </c>
      <c r="S35" s="10" t="str">
        <f>IF(OR(S$3="S",S$3="STD",S$3="",S$3="A",S$3="AES",S$3="F",S$3="Fiber")," ",IF(OR(S$3="E",S$3="EMB"),IF(MOD(S34,9)=0,"—",16*S34-15),IF(OR(S$3="M",S$3="MADI"),"—","Err")))</f>
        <v xml:space="preserve"> </v>
      </c>
      <c r="T35" s="7" t="str">
        <f>IF(OR(S$3="S",S$3="STD",S$3="",S$3="A",S$3="AES",S$3="F",S$3="Fiber")," ",IF(OR(S$3="E",S$3="EMB"),IF(MOD(S34,9)=0,"—",16*S34),IF(OR(S$3="M",S$3="MADI"),"—","Err")))</f>
        <v xml:space="preserve"> </v>
      </c>
      <c r="U35" s="10" t="str">
        <f>IF(OR(U$3="S",U$3="STD",U$3="",U$3="A",U$3="AES",U$3="F",U$3="Fiber")," ",IF(OR(U$3="E",U$3="EMB"),IF(MOD(U34,9)=0,"—",16*U34-15),IF(OR(U$3="M",U$3="MADI"),"—","Err")))</f>
        <v xml:space="preserve"> </v>
      </c>
      <c r="V35" s="7" t="str">
        <f>IF(OR(U$3="S",U$3="STD",U$3="",U$3="A",U$3="AES",U$3="F",U$3="Fiber")," ",IF(OR(U$3="E",U$3="EMB"),IF(MOD(U34,9)=0,"—",16*U34),IF(OR(U$3="M",U$3="MADI"),"—","Err")))</f>
        <v xml:space="preserve"> </v>
      </c>
      <c r="W35" s="10" t="str">
        <f>IF(OR(W$3="S",W$3="STD",W$3="",W$3="A",W$3="AES",W$3="F",W$3="Fiber")," ",IF(OR(W$3="E",W$3="EMB"),IF(MOD(W34,9)=0,"—",16*W34-15),IF(OR(W$3="M",W$3="MADI"),"—","Err")))</f>
        <v>Err</v>
      </c>
      <c r="X35" s="7" t="str">
        <f>IF(OR(W$3="S",W$3="STD",W$3="",W$3="A",W$3="AES",W$3="F",W$3="Fiber")," ",IF(OR(W$3="E",W$3="EMB"),IF(MOD(W34,9)=0,"—",16*W34),IF(OR(W$3="M",W$3="MADI"),"—","Err")))</f>
        <v>Err</v>
      </c>
      <c r="Y35" s="10">
        <f>IF(OR(Y$3="S",Y$3="STD",Y$3="",Y$3="A",Y$3="AES",Y$3="F",Y$3="Fiber")," ",IF(OR(Y$3="E",Y$3="EMB"),IF(MOD(Y34,9)=0,"—",16*Y34-15),IF(OR(Y$3="M",Y$3="MADI"),"—","Err")))</f>
        <v>5713</v>
      </c>
      <c r="Z35" s="7">
        <f>IF(OR(Y$3="S",Y$3="STD",Y$3="",Y$3="A",Y$3="AES",Y$3="F",Y$3="Fiber")," ",IF(OR(Y$3="E",Y$3="EMB"),IF(MOD(Y34,9)=0,"—",16*Y34),IF(OR(Y$3="M",Y$3="MADI"),"—","Err")))</f>
        <v>5728</v>
      </c>
      <c r="AA35" s="10">
        <f>IF(OR(AA$3="S",AA$3="STD",AA$3="",AA$3="A",AA$3="AES",AA$3="F",AA$3="Fiber")," ",IF(OR(AA$3="E",AA$3="EMB"),IF(MOD(AA34,9)=0,"—",16*AA34-15),IF(OR(AA$3="M",AA$3="MADI"),"—","Err")))</f>
        <v>5425</v>
      </c>
      <c r="AB35" s="7">
        <f>IF(OR(AA$3="S",AA$3="STD",AA$3="",AA$3="A",AA$3="AES",AA$3="F",AA$3="Fiber")," ",IF(OR(AA$3="E",AA$3="EMB"),IF(MOD(AA34,9)=0,"—",16*AA34),IF(OR(AA$3="M",AA$3="MADI"),"—","Err")))</f>
        <v>5440</v>
      </c>
      <c r="AC35" s="10">
        <f>IF(OR(AC$3="S",AC$3="STD",AC$3="",AC$3="A",AC$3="AES",AC$3="F",AC$3="Fiber")," ",IF(OR(AC$3="E",AC$3="EMB"),IF(MOD(AC34,9)=0,"—",16*AC34-15),IF(OR(AC$3="M",AC$3="MADI"),"—","Err")))</f>
        <v>5137</v>
      </c>
      <c r="AD35" s="7">
        <f>IF(OR(AC$3="S",AC$3="STD",AC$3="",AC$3="A",AC$3="AES",AC$3="F",AC$3="Fiber")," ",IF(OR(AC$3="E",AC$3="EMB"),IF(MOD(AC34,9)=0,"—",16*AC34),IF(OR(AC$3="M",AC$3="MADI"),"—","Err")))</f>
        <v>5152</v>
      </c>
      <c r="AE35" s="10">
        <f>IF(OR(AE$3="S",AE$3="STD",AE$3="",AE$3="A",AE$3="AES",AE$3="F",AE$3="Fiber")," ",IF(OR(AE$3="E",AE$3="EMB"),IF(MOD(AE34,9)=0,"—",16*AE34-15),IF(OR(AE$3="M",AE$3="MADI"),"—","Err")))</f>
        <v>4849</v>
      </c>
      <c r="AF35" s="7">
        <f>IF(OR(AE$3="S",AE$3="STD",AE$3="",AE$3="A",AE$3="AES",AE$3="F",AE$3="Fiber")," ",IF(OR(AE$3="E",AE$3="EMB"),IF(MOD(AE34,9)=0,"—",16*AE34),IF(OR(AE$3="M",AE$3="MADI"),"—","Err")))</f>
        <v>4864</v>
      </c>
      <c r="AG35" s="10">
        <f>IF(OR(AG$3="S",AG$3="STD",AG$3="",AG$3="A",AG$3="AES",AG$3="F",AG$3="Fiber")," ",IF(OR(AG$3="E",AG$3="EMB"),IF(MOD(AG34,9)=0,"—",16*AG34-15),IF(OR(AG$3="M",AG$3="MADI"),"—","Err")))</f>
        <v>4561</v>
      </c>
      <c r="AH35" s="7">
        <f>IF(OR(AG$3="S",AG$3="STD",AG$3="",AG$3="A",AG$3="AES",AG$3="F",AG$3="Fiber")," ",IF(OR(AG$3="E",AG$3="EMB"),IF(MOD(AG34,9)=0,"—",16*AG34),IF(OR(AG$3="M",AG$3="MADI"),"—","Err")))</f>
        <v>4576</v>
      </c>
      <c r="AI35" s="10">
        <f>IF(OR(AI$3="S",AI$3="STD",AI$3="",AI$3="A",AI$3="AES",AI$3="F",AI$3="Fiber")," ",IF(OR(AI$3="E",AI$3="EMB"),IF(MOD(AI34,9)=0,"—",16*AI34-15),IF(OR(AI$3="M",AI$3="MADI"),"—","Err")))</f>
        <v>4273</v>
      </c>
      <c r="AJ35" s="7">
        <f>IF(OR(AI$3="S",AI$3="STD",AI$3="",AI$3="A",AI$3="AES",AI$3="F",AI$3="Fiber")," ",IF(OR(AI$3="E",AI$3="EMB"),IF(MOD(AI34,9)=0,"—",16*AI34),IF(OR(AI$3="M",AI$3="MADI"),"—","Err")))</f>
        <v>4288</v>
      </c>
      <c r="AK35" s="10">
        <f>IF(OR(AK$3="S",AK$3="STD",AK$3="",AK$3="A",AK$3="AES",AK$3="F",AK$3="Fiber")," ",IF(OR(AK$3="E",AK$3="EMB"),IF(MOD(AK34,9)=0,"—",16*AK34-15),IF(OR(AK$3="M",AK$3="MADI"),"—","Err")))</f>
        <v>3985</v>
      </c>
      <c r="AL35" s="7">
        <f>IF(OR(AK$3="S",AK$3="STD",AK$3="",AK$3="A",AK$3="AES",AK$3="F",AK$3="Fiber")," ",IF(OR(AK$3="E",AK$3="EMB"),IF(MOD(AK34,9)=0,"—",16*AK34),IF(OR(AK$3="M",AK$3="MADI"),"—","Err")))</f>
        <v>4000</v>
      </c>
      <c r="AM35" s="10">
        <f>IF(OR(AM$3="S",AM$3="STD",AM$3="",AM$3="A",AM$3="AES",AM$3="F",AM$3="Fiber")," ",IF(OR(AM$3="E",AM$3="EMB"),IF(MOD(AM34,9)=0,"—",16*AM34-15),IF(OR(AM$3="M",AM$3="MADI"),"—","Err")))</f>
        <v>3697</v>
      </c>
      <c r="AN35" s="7">
        <f>IF(OR(AM$3="S",AM$3="STD",AM$3="",AM$3="A",AM$3="AES",AM$3="F",AM$3="Fiber")," ",IF(OR(AM$3="E",AM$3="EMB"),IF(MOD(AM34,9)=0,"—",16*AM34),IF(OR(AM$3="M",AM$3="MADI"),"—","Err")))</f>
        <v>3712</v>
      </c>
      <c r="AO35" s="10" t="str">
        <f>IF(OR(AO$3="S",AO$3="STD",AO$3="",AO$3="A",AO$3="AES",AO$3="F",AO$3="Fiber")," ",IF(OR(AO$3="E",AO$3="EMB"),IF(MOD(AO34,9)=0,"—",16*AO34-15),IF(OR(AO$3="M",AO$3="MADI"),"—","Err")))</f>
        <v xml:space="preserve"> </v>
      </c>
      <c r="AP35" s="7" t="str">
        <f>IF(OR(AO$3="S",AO$3="STD",AO$3="",AO$3="A",AO$3="AES",AO$3="F",AO$3="Fiber")," ",IF(OR(AO$3="E",AO$3="EMB"),IF(MOD(AO34,9)=0,"—",16*AO34),IF(OR(AO$3="M",AO$3="MADI"),"—","Err")))</f>
        <v xml:space="preserve"> </v>
      </c>
      <c r="AQ35" s="10">
        <f>IF(OR(AQ$3="S",AQ$3="STD",AQ$3="",AQ$3="A",AQ$3="AES",AQ$3="F",AQ$3="Fiber")," ",IF(OR(AQ$3="E",AQ$3="EMB"),IF(MOD(AQ34,9)=0,"—",16*AQ34-15),IF(OR(AQ$3="M",AQ$3="MADI"),"—","Err")))</f>
        <v>3121</v>
      </c>
      <c r="AR35" s="7">
        <f>IF(OR(AQ$3="S",AQ$3="STD",AQ$3="",AQ$3="A",AQ$3="AES",AQ$3="F",AQ$3="Fiber")," ",IF(OR(AQ$3="E",AQ$3="EMB"),IF(MOD(AQ34,9)=0,"—",16*AQ34),IF(OR(AQ$3="M",AQ$3="MADI"),"—","Err")))</f>
        <v>3136</v>
      </c>
      <c r="AS35" s="10">
        <f>IF(OR(AS$3="S",AS$3="STD",AS$3="",AS$3="A",AS$3="AES",AS$3="F",AS$3="Fiber")," ",IF(OR(AS$3="E",AS$3="EMB"),IF(MOD(AS34,9)=0,"—",16*AS34-15),IF(OR(AS$3="M",AS$3="MADI"),"—","Err")))</f>
        <v>2833</v>
      </c>
      <c r="AT35" s="7">
        <f>IF(OR(AS$3="S",AS$3="STD",AS$3="",AS$3="A",AS$3="AES",AS$3="F",AS$3="Fiber")," ",IF(OR(AS$3="E",AS$3="EMB"),IF(MOD(AS34,9)=0,"—",16*AS34),IF(OR(AS$3="M",AS$3="MADI"),"—","Err")))</f>
        <v>2848</v>
      </c>
      <c r="AU35" s="10">
        <f>IF(OR(AU$3="S",AU$3="STD",AU$3="",AU$3="A",AU$3="AES",AU$3="F",AU$3="Fiber")," ",IF(OR(AU$3="E",AU$3="EMB"),IF(MOD(AU34,9)=0,"—",16*AU34-15),IF(OR(AU$3="M",AU$3="MADI"),"—","Err")))</f>
        <v>2545</v>
      </c>
      <c r="AV35" s="7">
        <f>IF(OR(AU$3="S",AU$3="STD",AU$3="",AU$3="A",AU$3="AES",AU$3="F",AU$3="Fiber")," ",IF(OR(AU$3="E",AU$3="EMB"),IF(MOD(AU34,9)=0,"—",16*AU34),IF(OR(AU$3="M",AU$3="MADI"),"—","Err")))</f>
        <v>2560</v>
      </c>
      <c r="AW35" s="10">
        <f>IF(OR(AW$3="S",AW$3="STD",AW$3="",AW$3="A",AW$3="AES",AW$3="F",AW$3="Fiber")," ",IF(OR(AW$3="E",AW$3="EMB"),IF(MOD(AW34,9)=0,"—",16*AW34-15),IF(OR(AW$3="M",AW$3="MADI"),"—","Err")))</f>
        <v>2257</v>
      </c>
      <c r="AX35" s="7">
        <f>IF(OR(AW$3="S",AW$3="STD",AW$3="",AW$3="A",AW$3="AES",AW$3="F",AW$3="Fiber")," ",IF(OR(AW$3="E",AW$3="EMB"),IF(MOD(AW34,9)=0,"—",16*AW34),IF(OR(AW$3="M",AW$3="MADI"),"—","Err")))</f>
        <v>2272</v>
      </c>
      <c r="AY35" s="10" t="str">
        <f>IF(OR(AY$3="S",AY$3="STD",AY$3="",AY$3="A",AY$3="AES",AY$3="F",AY$3="Fiber")," ",IF(OR(AY$3="E",AY$3="EMB"),IF(MOD(AY34,9)=0,"—",16*AY34-15),IF(OR(AY$3="M",AY$3="MADI"),"—","Err")))</f>
        <v xml:space="preserve"> </v>
      </c>
      <c r="AZ35" s="7" t="str">
        <f>IF(OR(AY$3="S",AY$3="STD",AY$3="",AY$3="A",AY$3="AES",AY$3="F",AY$3="Fiber")," ",IF(OR(AY$3="E",AY$3="EMB"),IF(MOD(AY34,9)=0,"—",16*AY34),IF(OR(AY$3="M",AY$3="MADI"),"—","Err")))</f>
        <v xml:space="preserve"> </v>
      </c>
      <c r="BA35" s="10">
        <f>IF(OR(BA$3="S",BA$3="STD",BA$3="",BA$3="A",BA$3="AES",BA$3="F",BA$3="Fiber")," ",IF(OR(BA$3="E",BA$3="EMB"),IF(MOD(BA34,9)=0,"—",16*BA34-15),IF(OR(BA$3="M",BA$3="MADI"),"—","Err")))</f>
        <v>1681</v>
      </c>
      <c r="BB35" s="7">
        <f>IF(OR(BA$3="S",BA$3="STD",BA$3="",BA$3="A",BA$3="AES",BA$3="F",BA$3="Fiber")," ",IF(OR(BA$3="E",BA$3="EMB"),IF(MOD(BA34,9)=0,"—",16*BA34),IF(OR(BA$3="M",BA$3="MADI"),"—","Err")))</f>
        <v>1696</v>
      </c>
      <c r="BC35" s="10" t="str">
        <f>IF(OR(BC$3="S",BC$3="STD",BC$3="",BC$3="A",BC$3="AES",BC$3="F",BC$3="Fiber")," ",IF(OR(BC$3="E",BC$3="EMB"),IF(MOD(BC34,9)=0,"—",16*BC34-15),IF(OR(BC$3="M",BC$3="MADI"),"—","Err")))</f>
        <v xml:space="preserve"> </v>
      </c>
      <c r="BD35" s="7" t="str">
        <f>IF(OR(BC$3="S",BC$3="STD",BC$3="",BC$3="A",BC$3="AES",BC$3="F",BC$3="Fiber")," ",IF(OR(BC$3="E",BC$3="EMB"),IF(MOD(BC34,9)=0,"—",16*BC34),IF(OR(BC$3="M",BC$3="MADI"),"—","Err")))</f>
        <v xml:space="preserve"> </v>
      </c>
      <c r="BE35" s="10">
        <f>IF(OR(BE$3="S",BE$3="STD",BE$3="",BE$3="A",BE$3="AES",BE$3="F",BE$3="Fiber")," ",IF(OR(BE$3="E",BE$3="EMB"),IF(MOD(BE34,9)=0,"—",16*BE34-15),IF(OR(BE$3="M",BE$3="MADI"),"—","Err")))</f>
        <v>1105</v>
      </c>
      <c r="BF35" s="7">
        <f>IF(OR(BE$3="S",BE$3="STD",BE$3="",BE$3="A",BE$3="AES",BE$3="F",BE$3="Fiber")," ",IF(OR(BE$3="E",BE$3="EMB"),IF(MOD(BE34,9)=0,"—",16*BE34),IF(OR(BE$3="M",BE$3="MADI"),"—","Err")))</f>
        <v>1120</v>
      </c>
      <c r="BG35" s="10" t="str">
        <f>IF(OR(BG$3="S",BG$3="STD",BG$3="",BG$3="A",BG$3="AES",BG$3="F",BG$3="Fiber")," ",IF(OR(BG$3="E",BG$3="EMB"),IF(MOD(BG34,9)=0,"—",16*BG34-15),IF(OR(BG$3="M",BG$3="MADI"),"—","Err")))</f>
        <v>—</v>
      </c>
      <c r="BH35" s="7" t="str">
        <f>IF(OR(BG$3="S",BG$3="STD",BG$3="",BG$3="A",BG$3="AES",BG$3="F",BG$3="Fiber")," ",IF(OR(BG$3="E",BG$3="EMB"),IF(MOD(BG34,9)=0,"—",16*BG34),IF(OR(BG$3="M",BG$3="MADI"),"—","Err")))</f>
        <v>—</v>
      </c>
      <c r="BI35" s="10">
        <f>IF(OR(BI$3="S",BI$3="STD",BI$3="",BI$3="A",BI$3="AES",BI$3="F",BI$3="Fiber")," ",IF(OR(BI$3="E",BI$3="EMB"),IF(MOD(BI34,9)=0,"—",16*BI34-15),IF(OR(BI$3="M",BI$3="MADI"),"—","Err")))</f>
        <v>529</v>
      </c>
      <c r="BJ35" s="7">
        <f>IF(OR(BI$3="S",BI$3="STD",BI$3="",BI$3="A",BI$3="AES",BI$3="F",BI$3="Fiber")," ",IF(OR(BI$3="E",BI$3="EMB"),IF(MOD(BI34,9)=0,"—",16*BI34),IF(OR(BI$3="M",BI$3="MADI"),"—","Err")))</f>
        <v>544</v>
      </c>
      <c r="BK35" s="10" t="str">
        <f>IF(OR(BK$3="S",BK$3="STD",BK$3="",BK$3="A",BK$3="AES",BK$3="F",BK$3="Fiber")," ",IF(OR(BK$3="E",BK$3="EMB"),IF(MOD(BK34,9)=0,"—",16*BK34-15),IF(OR(BK$3="M",BK$3="MADI"),"—","Err")))</f>
        <v>—</v>
      </c>
      <c r="BL35" s="7" t="str">
        <f>IF(OR(BK$3="S",BK$3="STD",BK$3="",BK$3="A",BK$3="AES",BK$3="F",BK$3="Fiber")," ",IF(OR(BK$3="E",BK$3="EMB"),IF(MOD(BK34,9)=0,"—",16*BK34),IF(OR(BK$3="M",BK$3="MADI"),"—","Err")))</f>
        <v>—</v>
      </c>
      <c r="BM35" s="12"/>
      <c r="BN35" s="15"/>
    </row>
    <row r="36" spans="1:70" s="1" customFormat="1" x14ac:dyDescent="0.25">
      <c r="A36" s="11">
        <f>(A$2)*18-1</f>
        <v>575</v>
      </c>
      <c r="B36" s="6"/>
      <c r="C36" s="11">
        <f>(C$2)*18-1</f>
        <v>557</v>
      </c>
      <c r="D36" s="6"/>
      <c r="E36" s="11">
        <f>(E$2)*18-1</f>
        <v>539</v>
      </c>
      <c r="F36" s="6"/>
      <c r="G36" s="11">
        <f>(G$2)*18-1</f>
        <v>521</v>
      </c>
      <c r="H36" s="6"/>
      <c r="I36" s="11">
        <f>(I$2)*18-1</f>
        <v>503</v>
      </c>
      <c r="J36" s="6"/>
      <c r="K36" s="11">
        <f>(K$2)*18-1</f>
        <v>485</v>
      </c>
      <c r="L36" s="6"/>
      <c r="M36" s="11">
        <f>(M$2)*18-1</f>
        <v>467</v>
      </c>
      <c r="N36" s="6"/>
      <c r="O36" s="11">
        <f>(O$2)*18-1</f>
        <v>449</v>
      </c>
      <c r="P36" s="6"/>
      <c r="Q36" s="11">
        <f>(Q$2)*18-1</f>
        <v>431</v>
      </c>
      <c r="R36" s="6"/>
      <c r="S36" s="11">
        <f>(S$2)*18-1</f>
        <v>413</v>
      </c>
      <c r="T36" s="6"/>
      <c r="U36" s="11">
        <f>(U$2)*18-1</f>
        <v>395</v>
      </c>
      <c r="V36" s="6"/>
      <c r="W36" s="11">
        <f>(W$2)*18-1</f>
        <v>377</v>
      </c>
      <c r="X36" s="6"/>
      <c r="Y36" s="11">
        <f>(Y$2)*18-1</f>
        <v>359</v>
      </c>
      <c r="Z36" s="6"/>
      <c r="AA36" s="11">
        <f>(AA$2)*18-1</f>
        <v>341</v>
      </c>
      <c r="AB36" s="6"/>
      <c r="AC36" s="11">
        <f>(AC$2)*18-1</f>
        <v>323</v>
      </c>
      <c r="AD36" s="6"/>
      <c r="AE36" s="11">
        <f>(AE$2)*18-1</f>
        <v>305</v>
      </c>
      <c r="AF36" s="6"/>
      <c r="AG36" s="11">
        <f>(AG$2)*18-1</f>
        <v>287</v>
      </c>
      <c r="AH36" s="6"/>
      <c r="AI36" s="11">
        <f>(AI$2)*18-1</f>
        <v>269</v>
      </c>
      <c r="AJ36" s="6"/>
      <c r="AK36" s="11">
        <f>(AK$2)*18-1</f>
        <v>251</v>
      </c>
      <c r="AL36" s="6"/>
      <c r="AM36" s="11">
        <f>(AM$2)*18-1</f>
        <v>233</v>
      </c>
      <c r="AN36" s="6"/>
      <c r="AO36" s="11">
        <f>(AO$2)*18-1</f>
        <v>215</v>
      </c>
      <c r="AP36" s="6"/>
      <c r="AQ36" s="11">
        <f>(AQ$2)*18-1</f>
        <v>197</v>
      </c>
      <c r="AR36" s="6"/>
      <c r="AS36" s="11">
        <f>(AS$2)*18-1</f>
        <v>179</v>
      </c>
      <c r="AT36" s="6"/>
      <c r="AU36" s="11">
        <f>(AU$2)*18-1</f>
        <v>161</v>
      </c>
      <c r="AV36" s="6"/>
      <c r="AW36" s="11">
        <f>(AW$2)*18-1</f>
        <v>143</v>
      </c>
      <c r="AX36" s="6"/>
      <c r="AY36" s="11">
        <f>(AY$2)*18-1</f>
        <v>125</v>
      </c>
      <c r="AZ36" s="6"/>
      <c r="BA36" s="11">
        <f>(BA$2)*18-1</f>
        <v>107</v>
      </c>
      <c r="BB36" s="6"/>
      <c r="BC36" s="11">
        <f>(BC$2)*18-1</f>
        <v>89</v>
      </c>
      <c r="BD36" s="6"/>
      <c r="BE36" s="11">
        <f>(BE$2)*18-1</f>
        <v>71</v>
      </c>
      <c r="BF36" s="6"/>
      <c r="BG36" s="11">
        <f>(BG$2)*18-1</f>
        <v>53</v>
      </c>
      <c r="BH36" s="6"/>
      <c r="BI36" s="11">
        <f>(BI$2)*18-1</f>
        <v>35</v>
      </c>
      <c r="BJ36" s="6"/>
      <c r="BK36" s="11">
        <f>(BK$2)*18-1</f>
        <v>17</v>
      </c>
      <c r="BL36" s="6"/>
      <c r="BM36" s="3"/>
      <c r="BN36" s="14"/>
    </row>
    <row r="37" spans="1:70" s="5" customFormat="1" ht="13.5" x14ac:dyDescent="0.25">
      <c r="A37" s="10">
        <f>IF(OR(A$3="S",A$3="STD",A$3="",A$3="A",A$3="AES",A$3="F",A$3="Fiber")," ",IF(OR(A$3="E",A$3="EMB"),IF(MOD(A36,9)=0,"—",16*A36-15),IF(OR(A$3="M",A$3="MADI"),"—","Err")))</f>
        <v>9185</v>
      </c>
      <c r="B37" s="7">
        <f>IF(OR(A$3="S",A$3="STD",A$3="",A$3="A",A$3="AES",A$3="F",A$3="Fiber")," ",IF(OR(A$3="E",A$3="EMB"),IF(MOD(A36,9)=0,"—",16*A36),IF(OR(A$3="M",A$3="MADI"),"—","Err")))</f>
        <v>9200</v>
      </c>
      <c r="C37" s="10">
        <f>IF(OR(C$3="S",C$3="STD",C$3="",C$3="A",C$3="AES",C$3="F",C$3="Fiber")," ",IF(OR(C$3="E",C$3="EMB"),IF(MOD(C36,9)=0,"—",16*C36-15),IF(OR(C$3="M",C$3="MADI"),"—","Err")))</f>
        <v>8897</v>
      </c>
      <c r="D37" s="7">
        <f>IF(OR(C$3="S",C$3="STD",C$3="",C$3="A",C$3="AES",C$3="F",C$3="Fiber")," ",IF(OR(C$3="E",C$3="EMB"),IF(MOD(C36,9)=0,"—",16*C36),IF(OR(C$3="M",C$3="MADI"),"—","Err")))</f>
        <v>8912</v>
      </c>
      <c r="E37" s="10">
        <f>IF(OR(E$3="S",E$3="STD",E$3="",E$3="A",E$3="AES",E$3="F",E$3="Fiber")," ",IF(OR(E$3="E",E$3="EMB"),IF(MOD(E36,9)=0,"—",16*E36-15),IF(OR(E$3="M",E$3="MADI"),"—","Err")))</f>
        <v>8609</v>
      </c>
      <c r="F37" s="7">
        <f>IF(OR(E$3="S",E$3="STD",E$3="",E$3="A",E$3="AES",E$3="F",E$3="Fiber")," ",IF(OR(E$3="E",E$3="EMB"),IF(MOD(E36,9)=0,"—",16*E36),IF(OR(E$3="M",E$3="MADI"),"—","Err")))</f>
        <v>8624</v>
      </c>
      <c r="G37" s="10">
        <f>IF(OR(G$3="S",G$3="STD",G$3="",G$3="A",G$3="AES",G$3="F",G$3="Fiber")," ",IF(OR(G$3="E",G$3="EMB"),IF(MOD(G36,9)=0,"—",16*G36-15),IF(OR(G$3="M",G$3="MADI"),"—","Err")))</f>
        <v>8321</v>
      </c>
      <c r="H37" s="7">
        <f>IF(OR(G$3="S",G$3="STD",G$3="",G$3="A",G$3="AES",G$3="F",G$3="Fiber")," ",IF(OR(G$3="E",G$3="EMB"),IF(MOD(G36,9)=0,"—",16*G36),IF(OR(G$3="M",G$3="MADI"),"—","Err")))</f>
        <v>8336</v>
      </c>
      <c r="I37" s="10">
        <f>IF(OR(I$3="S",I$3="STD",I$3="",I$3="A",I$3="AES",I$3="F",I$3="Fiber")," ",IF(OR(I$3="E",I$3="EMB"),IF(MOD(I36,9)=0,"—",16*I36-15),IF(OR(I$3="M",I$3="MADI"),"—","Err")))</f>
        <v>8033</v>
      </c>
      <c r="J37" s="7">
        <f>IF(OR(I$3="S",I$3="STD",I$3="",I$3="A",I$3="AES",I$3="F",I$3="Fiber")," ",IF(OR(I$3="E",I$3="EMB"),IF(MOD(I36,9)=0,"—",16*I36),IF(OR(I$3="M",I$3="MADI"),"—","Err")))</f>
        <v>8048</v>
      </c>
      <c r="K37" s="10">
        <f>IF(OR(K$3="S",K$3="STD",K$3="",K$3="A",K$3="AES",K$3="F",K$3="Fiber")," ",IF(OR(K$3="E",K$3="EMB"),IF(MOD(K36,9)=0,"—",16*K36-15),IF(OR(K$3="M",K$3="MADI"),"—","Err")))</f>
        <v>7745</v>
      </c>
      <c r="L37" s="7">
        <f>IF(OR(K$3="S",K$3="STD",K$3="",K$3="A",K$3="AES",K$3="F",K$3="Fiber")," ",IF(OR(K$3="E",K$3="EMB"),IF(MOD(K36,9)=0,"—",16*K36),IF(OR(K$3="M",K$3="MADI"),"—","Err")))</f>
        <v>7760</v>
      </c>
      <c r="M37" s="10">
        <f>IF(OR(M$3="S",M$3="STD",M$3="",M$3="A",M$3="AES",M$3="F",M$3="Fiber")," ",IF(OR(M$3="E",M$3="EMB"),IF(MOD(M36,9)=0,"—",16*M36-15),IF(OR(M$3="M",M$3="MADI"),"—","Err")))</f>
        <v>7457</v>
      </c>
      <c r="N37" s="7">
        <f>IF(OR(M$3="S",M$3="STD",M$3="",M$3="A",M$3="AES",M$3="F",M$3="Fiber")," ",IF(OR(M$3="E",M$3="EMB"),IF(MOD(M36,9)=0,"—",16*M36),IF(OR(M$3="M",M$3="MADI"),"—","Err")))</f>
        <v>7472</v>
      </c>
      <c r="O37" s="10">
        <f>IF(OR(O$3="S",O$3="STD",O$3="",O$3="A",O$3="AES",O$3="F",O$3="Fiber")," ",IF(OR(O$3="E",O$3="EMB"),IF(MOD(O36,9)=0,"—",16*O36-15),IF(OR(O$3="M",O$3="MADI"),"—","Err")))</f>
        <v>7169</v>
      </c>
      <c r="P37" s="7">
        <f>IF(OR(O$3="S",O$3="STD",O$3="",O$3="A",O$3="AES",O$3="F",O$3="Fiber")," ",IF(OR(O$3="E",O$3="EMB"),IF(MOD(O36,9)=0,"—",16*O36),IF(OR(O$3="M",O$3="MADI"),"—","Err")))</f>
        <v>7184</v>
      </c>
      <c r="Q37" s="10">
        <f>IF(OR(Q$3="S",Q$3="STD",Q$3="",Q$3="A",Q$3="AES",Q$3="F",Q$3="Fiber")," ",IF(OR(Q$3="E",Q$3="EMB"),IF(MOD(Q36,9)=0,"—",16*Q36-15),IF(OR(Q$3="M",Q$3="MADI"),"—","Err")))</f>
        <v>6881</v>
      </c>
      <c r="R37" s="7">
        <f>IF(OR(Q$3="S",Q$3="STD",Q$3="",Q$3="A",Q$3="AES",Q$3="F",Q$3="Fiber")," ",IF(OR(Q$3="E",Q$3="EMB"),IF(MOD(Q36,9)=0,"—",16*Q36),IF(OR(Q$3="M",Q$3="MADI"),"—","Err")))</f>
        <v>6896</v>
      </c>
      <c r="S37" s="10" t="str">
        <f>IF(OR(S$3="S",S$3="STD",S$3="",S$3="A",S$3="AES",S$3="F",S$3="Fiber")," ",IF(OR(S$3="E",S$3="EMB"),IF(MOD(S36,9)=0,"—",16*S36-15),IF(OR(S$3="M",S$3="MADI"),"—","Err")))</f>
        <v xml:space="preserve"> </v>
      </c>
      <c r="T37" s="7" t="str">
        <f>IF(OR(S$3="S",S$3="STD",S$3="",S$3="A",S$3="AES",S$3="F",S$3="Fiber")," ",IF(OR(S$3="E",S$3="EMB"),IF(MOD(S36,9)=0,"—",16*S36),IF(OR(S$3="M",S$3="MADI"),"—","Err")))</f>
        <v xml:space="preserve"> </v>
      </c>
      <c r="U37" s="10" t="str">
        <f>IF(OR(U$3="S",U$3="STD",U$3="",U$3="A",U$3="AES",U$3="F",U$3="Fiber")," ",IF(OR(U$3="E",U$3="EMB"),IF(MOD(U36,9)=0,"—",16*U36-15),IF(OR(U$3="M",U$3="MADI"),"—","Err")))</f>
        <v xml:space="preserve"> </v>
      </c>
      <c r="V37" s="7" t="str">
        <f>IF(OR(U$3="S",U$3="STD",U$3="",U$3="A",U$3="AES",U$3="F",U$3="Fiber")," ",IF(OR(U$3="E",U$3="EMB"),IF(MOD(U36,9)=0,"—",16*U36),IF(OR(U$3="M",U$3="MADI"),"—","Err")))</f>
        <v xml:space="preserve"> </v>
      </c>
      <c r="W37" s="10" t="str">
        <f>IF(OR(W$3="S",W$3="STD",W$3="",W$3="A",W$3="AES",W$3="F",W$3="Fiber")," ",IF(OR(W$3="E",W$3="EMB"),IF(MOD(W36,9)=0,"—",16*W36-15),IF(OR(W$3="M",W$3="MADI"),"—","Err")))</f>
        <v>Err</v>
      </c>
      <c r="X37" s="7" t="str">
        <f>IF(OR(W$3="S",W$3="STD",W$3="",W$3="A",W$3="AES",W$3="F",W$3="Fiber")," ",IF(OR(W$3="E",W$3="EMB"),IF(MOD(W36,9)=0,"—",16*W36),IF(OR(W$3="M",W$3="MADI"),"—","Err")))</f>
        <v>Err</v>
      </c>
      <c r="Y37" s="10">
        <f>IF(OR(Y$3="S",Y$3="STD",Y$3="",Y$3="A",Y$3="AES",Y$3="F",Y$3="Fiber")," ",IF(OR(Y$3="E",Y$3="EMB"),IF(MOD(Y36,9)=0,"—",16*Y36-15),IF(OR(Y$3="M",Y$3="MADI"),"—","Err")))</f>
        <v>5729</v>
      </c>
      <c r="Z37" s="7">
        <f>IF(OR(Y$3="S",Y$3="STD",Y$3="",Y$3="A",Y$3="AES",Y$3="F",Y$3="Fiber")," ",IF(OR(Y$3="E",Y$3="EMB"),IF(MOD(Y36,9)=0,"—",16*Y36),IF(OR(Y$3="M",Y$3="MADI"),"—","Err")))</f>
        <v>5744</v>
      </c>
      <c r="AA37" s="10">
        <f>IF(OR(AA$3="S",AA$3="STD",AA$3="",AA$3="A",AA$3="AES",AA$3="F",AA$3="Fiber")," ",IF(OR(AA$3="E",AA$3="EMB"),IF(MOD(AA36,9)=0,"—",16*AA36-15),IF(OR(AA$3="M",AA$3="MADI"),"—","Err")))</f>
        <v>5441</v>
      </c>
      <c r="AB37" s="7">
        <f>IF(OR(AA$3="S",AA$3="STD",AA$3="",AA$3="A",AA$3="AES",AA$3="F",AA$3="Fiber")," ",IF(OR(AA$3="E",AA$3="EMB"),IF(MOD(AA36,9)=0,"—",16*AA36),IF(OR(AA$3="M",AA$3="MADI"),"—","Err")))</f>
        <v>5456</v>
      </c>
      <c r="AC37" s="10">
        <f>IF(OR(AC$3="S",AC$3="STD",AC$3="",AC$3="A",AC$3="AES",AC$3="F",AC$3="Fiber")," ",IF(OR(AC$3="E",AC$3="EMB"),IF(MOD(AC36,9)=0,"—",16*AC36-15),IF(OR(AC$3="M",AC$3="MADI"),"—","Err")))</f>
        <v>5153</v>
      </c>
      <c r="AD37" s="7">
        <f>IF(OR(AC$3="S",AC$3="STD",AC$3="",AC$3="A",AC$3="AES",AC$3="F",AC$3="Fiber")," ",IF(OR(AC$3="E",AC$3="EMB"),IF(MOD(AC36,9)=0,"—",16*AC36),IF(OR(AC$3="M",AC$3="MADI"),"—","Err")))</f>
        <v>5168</v>
      </c>
      <c r="AE37" s="10">
        <f>IF(OR(AE$3="S",AE$3="STD",AE$3="",AE$3="A",AE$3="AES",AE$3="F",AE$3="Fiber")," ",IF(OR(AE$3="E",AE$3="EMB"),IF(MOD(AE36,9)=0,"—",16*AE36-15),IF(OR(AE$3="M",AE$3="MADI"),"—","Err")))</f>
        <v>4865</v>
      </c>
      <c r="AF37" s="7">
        <f>IF(OR(AE$3="S",AE$3="STD",AE$3="",AE$3="A",AE$3="AES",AE$3="F",AE$3="Fiber")," ",IF(OR(AE$3="E",AE$3="EMB"),IF(MOD(AE36,9)=0,"—",16*AE36),IF(OR(AE$3="M",AE$3="MADI"),"—","Err")))</f>
        <v>4880</v>
      </c>
      <c r="AG37" s="10">
        <f>IF(OR(AG$3="S",AG$3="STD",AG$3="",AG$3="A",AG$3="AES",AG$3="F",AG$3="Fiber")," ",IF(OR(AG$3="E",AG$3="EMB"),IF(MOD(AG36,9)=0,"—",16*AG36-15),IF(OR(AG$3="M",AG$3="MADI"),"—","Err")))</f>
        <v>4577</v>
      </c>
      <c r="AH37" s="7">
        <f>IF(OR(AG$3="S",AG$3="STD",AG$3="",AG$3="A",AG$3="AES",AG$3="F",AG$3="Fiber")," ",IF(OR(AG$3="E",AG$3="EMB"),IF(MOD(AG36,9)=0,"—",16*AG36),IF(OR(AG$3="M",AG$3="MADI"),"—","Err")))</f>
        <v>4592</v>
      </c>
      <c r="AI37" s="10">
        <f>IF(OR(AI$3="S",AI$3="STD",AI$3="",AI$3="A",AI$3="AES",AI$3="F",AI$3="Fiber")," ",IF(OR(AI$3="E",AI$3="EMB"),IF(MOD(AI36,9)=0,"—",16*AI36-15),IF(OR(AI$3="M",AI$3="MADI"),"—","Err")))</f>
        <v>4289</v>
      </c>
      <c r="AJ37" s="7">
        <f>IF(OR(AI$3="S",AI$3="STD",AI$3="",AI$3="A",AI$3="AES",AI$3="F",AI$3="Fiber")," ",IF(OR(AI$3="E",AI$3="EMB"),IF(MOD(AI36,9)=0,"—",16*AI36),IF(OR(AI$3="M",AI$3="MADI"),"—","Err")))</f>
        <v>4304</v>
      </c>
      <c r="AK37" s="10">
        <f>IF(OR(AK$3="S",AK$3="STD",AK$3="",AK$3="A",AK$3="AES",AK$3="F",AK$3="Fiber")," ",IF(OR(AK$3="E",AK$3="EMB"),IF(MOD(AK36,9)=0,"—",16*AK36-15),IF(OR(AK$3="M",AK$3="MADI"),"—","Err")))</f>
        <v>4001</v>
      </c>
      <c r="AL37" s="7">
        <f>IF(OR(AK$3="S",AK$3="STD",AK$3="",AK$3="A",AK$3="AES",AK$3="F",AK$3="Fiber")," ",IF(OR(AK$3="E",AK$3="EMB"),IF(MOD(AK36,9)=0,"—",16*AK36),IF(OR(AK$3="M",AK$3="MADI"),"—","Err")))</f>
        <v>4016</v>
      </c>
      <c r="AM37" s="10">
        <f>IF(OR(AM$3="S",AM$3="STD",AM$3="",AM$3="A",AM$3="AES",AM$3="F",AM$3="Fiber")," ",IF(OR(AM$3="E",AM$3="EMB"),IF(MOD(AM36,9)=0,"—",16*AM36-15),IF(OR(AM$3="M",AM$3="MADI"),"—","Err")))</f>
        <v>3713</v>
      </c>
      <c r="AN37" s="7">
        <f>IF(OR(AM$3="S",AM$3="STD",AM$3="",AM$3="A",AM$3="AES",AM$3="F",AM$3="Fiber")," ",IF(OR(AM$3="E",AM$3="EMB"),IF(MOD(AM36,9)=0,"—",16*AM36),IF(OR(AM$3="M",AM$3="MADI"),"—","Err")))</f>
        <v>3728</v>
      </c>
      <c r="AO37" s="10" t="str">
        <f>IF(OR(AO$3="S",AO$3="STD",AO$3="",AO$3="A",AO$3="AES",AO$3="F",AO$3="Fiber")," ",IF(OR(AO$3="E",AO$3="EMB"),IF(MOD(AO36,9)=0,"—",16*AO36-15),IF(OR(AO$3="M",AO$3="MADI"),"—","Err")))</f>
        <v xml:space="preserve"> </v>
      </c>
      <c r="AP37" s="7" t="str">
        <f>IF(OR(AO$3="S",AO$3="STD",AO$3="",AO$3="A",AO$3="AES",AO$3="F",AO$3="Fiber")," ",IF(OR(AO$3="E",AO$3="EMB"),IF(MOD(AO36,9)=0,"—",16*AO36),IF(OR(AO$3="M",AO$3="MADI"),"—","Err")))</f>
        <v xml:space="preserve"> </v>
      </c>
      <c r="AQ37" s="10">
        <f>IF(OR(AQ$3="S",AQ$3="STD",AQ$3="",AQ$3="A",AQ$3="AES",AQ$3="F",AQ$3="Fiber")," ",IF(OR(AQ$3="E",AQ$3="EMB"),IF(MOD(AQ36,9)=0,"—",16*AQ36-15),IF(OR(AQ$3="M",AQ$3="MADI"),"—","Err")))</f>
        <v>3137</v>
      </c>
      <c r="AR37" s="7">
        <f>IF(OR(AQ$3="S",AQ$3="STD",AQ$3="",AQ$3="A",AQ$3="AES",AQ$3="F",AQ$3="Fiber")," ",IF(OR(AQ$3="E",AQ$3="EMB"),IF(MOD(AQ36,9)=0,"—",16*AQ36),IF(OR(AQ$3="M",AQ$3="MADI"),"—","Err")))</f>
        <v>3152</v>
      </c>
      <c r="AS37" s="10">
        <f>IF(OR(AS$3="S",AS$3="STD",AS$3="",AS$3="A",AS$3="AES",AS$3="F",AS$3="Fiber")," ",IF(OR(AS$3="E",AS$3="EMB"),IF(MOD(AS36,9)=0,"—",16*AS36-15),IF(OR(AS$3="M",AS$3="MADI"),"—","Err")))</f>
        <v>2849</v>
      </c>
      <c r="AT37" s="7">
        <f>IF(OR(AS$3="S",AS$3="STD",AS$3="",AS$3="A",AS$3="AES",AS$3="F",AS$3="Fiber")," ",IF(OR(AS$3="E",AS$3="EMB"),IF(MOD(AS36,9)=0,"—",16*AS36),IF(OR(AS$3="M",AS$3="MADI"),"—","Err")))</f>
        <v>2864</v>
      </c>
      <c r="AU37" s="10">
        <f>IF(OR(AU$3="S",AU$3="STD",AU$3="",AU$3="A",AU$3="AES",AU$3="F",AU$3="Fiber")," ",IF(OR(AU$3="E",AU$3="EMB"),IF(MOD(AU36,9)=0,"—",16*AU36-15),IF(OR(AU$3="M",AU$3="MADI"),"—","Err")))</f>
        <v>2561</v>
      </c>
      <c r="AV37" s="7">
        <f>IF(OR(AU$3="S",AU$3="STD",AU$3="",AU$3="A",AU$3="AES",AU$3="F",AU$3="Fiber")," ",IF(OR(AU$3="E",AU$3="EMB"),IF(MOD(AU36,9)=0,"—",16*AU36),IF(OR(AU$3="M",AU$3="MADI"),"—","Err")))</f>
        <v>2576</v>
      </c>
      <c r="AW37" s="10">
        <f>IF(OR(AW$3="S",AW$3="STD",AW$3="",AW$3="A",AW$3="AES",AW$3="F",AW$3="Fiber")," ",IF(OR(AW$3="E",AW$3="EMB"),IF(MOD(AW36,9)=0,"—",16*AW36-15),IF(OR(AW$3="M",AW$3="MADI"),"—","Err")))</f>
        <v>2273</v>
      </c>
      <c r="AX37" s="7">
        <f>IF(OR(AW$3="S",AW$3="STD",AW$3="",AW$3="A",AW$3="AES",AW$3="F",AW$3="Fiber")," ",IF(OR(AW$3="E",AW$3="EMB"),IF(MOD(AW36,9)=0,"—",16*AW36),IF(OR(AW$3="M",AW$3="MADI"),"—","Err")))</f>
        <v>2288</v>
      </c>
      <c r="AY37" s="10" t="str">
        <f>IF(OR(AY$3="S",AY$3="STD",AY$3="",AY$3="A",AY$3="AES",AY$3="F",AY$3="Fiber")," ",IF(OR(AY$3="E",AY$3="EMB"),IF(MOD(AY36,9)=0,"—",16*AY36-15),IF(OR(AY$3="M",AY$3="MADI"),"—","Err")))</f>
        <v xml:space="preserve"> </v>
      </c>
      <c r="AZ37" s="7" t="str">
        <f>IF(OR(AY$3="S",AY$3="STD",AY$3="",AY$3="A",AY$3="AES",AY$3="F",AY$3="Fiber")," ",IF(OR(AY$3="E",AY$3="EMB"),IF(MOD(AY36,9)=0,"—",16*AY36),IF(OR(AY$3="M",AY$3="MADI"),"—","Err")))</f>
        <v xml:space="preserve"> </v>
      </c>
      <c r="BA37" s="10">
        <f>IF(OR(BA$3="S",BA$3="STD",BA$3="",BA$3="A",BA$3="AES",BA$3="F",BA$3="Fiber")," ",IF(OR(BA$3="E",BA$3="EMB"),IF(MOD(BA36,9)=0,"—",16*BA36-15),IF(OR(BA$3="M",BA$3="MADI"),"—","Err")))</f>
        <v>1697</v>
      </c>
      <c r="BB37" s="7">
        <f>IF(OR(BA$3="S",BA$3="STD",BA$3="",BA$3="A",BA$3="AES",BA$3="F",BA$3="Fiber")," ",IF(OR(BA$3="E",BA$3="EMB"),IF(MOD(BA36,9)=0,"—",16*BA36),IF(OR(BA$3="M",BA$3="MADI"),"—","Err")))</f>
        <v>1712</v>
      </c>
      <c r="BC37" s="10" t="str">
        <f>IF(OR(BC$3="S",BC$3="STD",BC$3="",BC$3="A",BC$3="AES",BC$3="F",BC$3="Fiber")," ",IF(OR(BC$3="E",BC$3="EMB"),IF(MOD(BC36,9)=0,"—",16*BC36-15),IF(OR(BC$3="M",BC$3="MADI"),"—","Err")))</f>
        <v xml:space="preserve"> </v>
      </c>
      <c r="BD37" s="7" t="str">
        <f>IF(OR(BC$3="S",BC$3="STD",BC$3="",BC$3="A",BC$3="AES",BC$3="F",BC$3="Fiber")," ",IF(OR(BC$3="E",BC$3="EMB"),IF(MOD(BC36,9)=0,"—",16*BC36),IF(OR(BC$3="M",BC$3="MADI"),"—","Err")))</f>
        <v xml:space="preserve"> </v>
      </c>
      <c r="BE37" s="10">
        <f>IF(OR(BE$3="S",BE$3="STD",BE$3="",BE$3="A",BE$3="AES",BE$3="F",BE$3="Fiber")," ",IF(OR(BE$3="E",BE$3="EMB"),IF(MOD(BE36,9)=0,"—",16*BE36-15),IF(OR(BE$3="M",BE$3="MADI"),"—","Err")))</f>
        <v>1121</v>
      </c>
      <c r="BF37" s="7">
        <f>IF(OR(BE$3="S",BE$3="STD",BE$3="",BE$3="A",BE$3="AES",BE$3="F",BE$3="Fiber")," ",IF(OR(BE$3="E",BE$3="EMB"),IF(MOD(BE36,9)=0,"—",16*BE36),IF(OR(BE$3="M",BE$3="MADI"),"—","Err")))</f>
        <v>1136</v>
      </c>
      <c r="BG37" s="10" t="str">
        <f>IF(OR(BG$3="S",BG$3="STD",BG$3="",BG$3="A",BG$3="AES",BG$3="F",BG$3="Fiber")," ",IF(OR(BG$3="E",BG$3="EMB"),IF(MOD(BG36,9)=0,"—",16*BG36-15),IF(OR(BG$3="M",BG$3="MADI"),"—","Err")))</f>
        <v>—</v>
      </c>
      <c r="BH37" s="7" t="str">
        <f>IF(OR(BG$3="S",BG$3="STD",BG$3="",BG$3="A",BG$3="AES",BG$3="F",BG$3="Fiber")," ",IF(OR(BG$3="E",BG$3="EMB"),IF(MOD(BG36,9)=0,"—",16*BG36),IF(OR(BG$3="M",BG$3="MADI"),"—","Err")))</f>
        <v>—</v>
      </c>
      <c r="BI37" s="10">
        <f>IF(OR(BI$3="S",BI$3="STD",BI$3="",BI$3="A",BI$3="AES",BI$3="F",BI$3="Fiber")," ",IF(OR(BI$3="E",BI$3="EMB"),IF(MOD(BI36,9)=0,"—",16*BI36-15),IF(OR(BI$3="M",BI$3="MADI"),"—","Err")))</f>
        <v>545</v>
      </c>
      <c r="BJ37" s="7">
        <f>IF(OR(BI$3="S",BI$3="STD",BI$3="",BI$3="A",BI$3="AES",BI$3="F",BI$3="Fiber")," ",IF(OR(BI$3="E",BI$3="EMB"),IF(MOD(BI36,9)=0,"—",16*BI36),IF(OR(BI$3="M",BI$3="MADI"),"—","Err")))</f>
        <v>560</v>
      </c>
      <c r="BK37" s="10" t="str">
        <f>IF(OR(BK$3="S",BK$3="STD",BK$3="",BK$3="A",BK$3="AES",BK$3="F",BK$3="Fiber")," ",IF(OR(BK$3="E",BK$3="EMB"),IF(MOD(BK36,9)=0,"—",16*BK36-15),IF(OR(BK$3="M",BK$3="MADI"),"—","Err")))</f>
        <v>—</v>
      </c>
      <c r="BL37" s="7" t="str">
        <f>IF(OR(BK$3="S",BK$3="STD",BK$3="",BK$3="A",BK$3="AES",BK$3="F",BK$3="Fiber")," ",IF(OR(BK$3="E",BK$3="EMB"),IF(MOD(BK36,9)=0,"—",16*BK36),IF(OR(BK$3="M",BK$3="MADI"),"—","Err")))</f>
        <v>—</v>
      </c>
      <c r="BM37" s="12"/>
      <c r="BN37" s="15"/>
    </row>
    <row r="38" spans="1:70" s="1" customFormat="1" x14ac:dyDescent="0.25">
      <c r="A38" s="9">
        <f>(A$2)*18</f>
        <v>576</v>
      </c>
      <c r="B38" s="6"/>
      <c r="C38" s="9">
        <f>(C$2)*18</f>
        <v>558</v>
      </c>
      <c r="D38" s="6"/>
      <c r="E38" s="9">
        <f>(E$2)*18</f>
        <v>540</v>
      </c>
      <c r="F38" s="6"/>
      <c r="G38" s="9">
        <f>(G$2)*18</f>
        <v>522</v>
      </c>
      <c r="H38" s="6"/>
      <c r="I38" s="9">
        <f>(I$2)*18</f>
        <v>504</v>
      </c>
      <c r="J38" s="6"/>
      <c r="K38" s="9">
        <f>(K$2)*18</f>
        <v>486</v>
      </c>
      <c r="L38" s="6"/>
      <c r="M38" s="9">
        <f>(M$2)*18</f>
        <v>468</v>
      </c>
      <c r="N38" s="6"/>
      <c r="O38" s="9">
        <f>(O$2)*18</f>
        <v>450</v>
      </c>
      <c r="P38" s="6"/>
      <c r="Q38" s="9">
        <f>(Q$2)*18</f>
        <v>432</v>
      </c>
      <c r="R38" s="6"/>
      <c r="S38" s="9">
        <f>(S$2)*18</f>
        <v>414</v>
      </c>
      <c r="T38" s="6"/>
      <c r="U38" s="9">
        <f>(U$2)*18</f>
        <v>396</v>
      </c>
      <c r="V38" s="6"/>
      <c r="W38" s="9">
        <f>(W$2)*18</f>
        <v>378</v>
      </c>
      <c r="X38" s="6"/>
      <c r="Y38" s="9">
        <f>(Y$2)*18</f>
        <v>360</v>
      </c>
      <c r="Z38" s="6"/>
      <c r="AA38" s="9">
        <f>(AA$2)*18</f>
        <v>342</v>
      </c>
      <c r="AB38" s="6"/>
      <c r="AC38" s="9">
        <f>(AC$2)*18</f>
        <v>324</v>
      </c>
      <c r="AD38" s="6"/>
      <c r="AE38" s="9">
        <f>(AE$2)*18</f>
        <v>306</v>
      </c>
      <c r="AF38" s="6"/>
      <c r="AG38" s="9">
        <f>(AG$2)*18</f>
        <v>288</v>
      </c>
      <c r="AH38" s="6"/>
      <c r="AI38" s="9">
        <f>(AI$2)*18</f>
        <v>270</v>
      </c>
      <c r="AJ38" s="6"/>
      <c r="AK38" s="9">
        <f>(AK$2)*18</f>
        <v>252</v>
      </c>
      <c r="AL38" s="6"/>
      <c r="AM38" s="9">
        <f>(AM$2)*18</f>
        <v>234</v>
      </c>
      <c r="AN38" s="6"/>
      <c r="AO38" s="9">
        <f>(AO$2)*18</f>
        <v>216</v>
      </c>
      <c r="AP38" s="6"/>
      <c r="AQ38" s="9">
        <f>(AQ$2)*18</f>
        <v>198</v>
      </c>
      <c r="AR38" s="6"/>
      <c r="AS38" s="9">
        <f>(AS$2)*18</f>
        <v>180</v>
      </c>
      <c r="AT38" s="6"/>
      <c r="AU38" s="9">
        <f>(AU$2)*18</f>
        <v>162</v>
      </c>
      <c r="AV38" s="6"/>
      <c r="AW38" s="9">
        <f>(AW$2)*18</f>
        <v>144</v>
      </c>
      <c r="AX38" s="6"/>
      <c r="AY38" s="9">
        <f>(AY$2)*18</f>
        <v>126</v>
      </c>
      <c r="AZ38" s="6"/>
      <c r="BA38" s="9">
        <f>(BA$2)*18</f>
        <v>108</v>
      </c>
      <c r="BB38" s="6"/>
      <c r="BC38" s="9">
        <f>(BC$2)*18</f>
        <v>90</v>
      </c>
      <c r="BD38" s="6"/>
      <c r="BE38" s="9">
        <f>(BE$2)*18</f>
        <v>72</v>
      </c>
      <c r="BF38" s="6"/>
      <c r="BG38" s="9">
        <f>(BG$2)*18</f>
        <v>54</v>
      </c>
      <c r="BH38" s="6"/>
      <c r="BI38" s="9">
        <f>(BI$2)*18</f>
        <v>36</v>
      </c>
      <c r="BJ38" s="6"/>
      <c r="BK38" s="9">
        <f>(BK$2)*18</f>
        <v>18</v>
      </c>
      <c r="BL38" s="6"/>
      <c r="BM38" s="3"/>
      <c r="BN38" s="14"/>
    </row>
    <row r="39" spans="1:70" s="5" customFormat="1" ht="13.5" x14ac:dyDescent="0.25">
      <c r="A39" s="10" t="str">
        <f>IF(OR(A$3="S",A$3="STD",A$3="",A$3="A",A$3="AES",A$3="F",A$3="Fiber")," ",IF(OR(A$3="E",A$3="EMB"),IF(MOD(A38,9)=0,"—",16*A38-15),IF(OR(A$3="M",A$3="MADI"),(A$2-1)*288+145,"Err")))</f>
        <v>—</v>
      </c>
      <c r="B39" s="7" t="str">
        <f>IF(OR(A$3="S",A$3="STD",A$3="",A$3="A",A$3="AES",A$3="F",A$3="Fiber")," ",IF(OR(A$3="E",A$3="EMB"),IF(MOD(A38,9)=0,"—",16*A38),IF(OR(A$3="M",A$3="MADI"),(A$2-1)*288+208,"Err")))</f>
        <v>—</v>
      </c>
      <c r="C39" s="10" t="str">
        <f>IF(OR(C$3="S",C$3="STD",C$3="",C$3="A",C$3="AES",C$3="F",C$3="Fiber")," ",IF(OR(C$3="E",C$3="EMB"),IF(MOD(C38,9)=0,"—",16*C38-15),IF(OR(C$3="M",C$3="MADI"),(C$2-1)*288+145,"Err")))</f>
        <v>—</v>
      </c>
      <c r="D39" s="7" t="str">
        <f>IF(OR(C$3="S",C$3="STD",C$3="",C$3="A",C$3="AES",C$3="F",C$3="Fiber")," ",IF(OR(C$3="E",C$3="EMB"),IF(MOD(C38,9)=0,"—",16*C38),IF(OR(C$3="M",C$3="MADI"),(C$2-1)*288+208,"Err")))</f>
        <v>—</v>
      </c>
      <c r="E39" s="10" t="str">
        <f>IF(OR(E$3="S",E$3="STD",E$3="",E$3="A",E$3="AES",E$3="F",E$3="Fiber")," ",IF(OR(E$3="E",E$3="EMB"),IF(MOD(E38,9)=0,"—",16*E38-15),IF(OR(E$3="M",E$3="MADI"),(E$2-1)*288+145,"Err")))</f>
        <v>—</v>
      </c>
      <c r="F39" s="7" t="str">
        <f>IF(OR(E$3="S",E$3="STD",E$3="",E$3="A",E$3="AES",E$3="F",E$3="Fiber")," ",IF(OR(E$3="E",E$3="EMB"),IF(MOD(E38,9)=0,"—",16*E38),IF(OR(E$3="M",E$3="MADI"),(E$2-1)*288+208,"Err")))</f>
        <v>—</v>
      </c>
      <c r="G39" s="10" t="str">
        <f>IF(OR(G$3="S",G$3="STD",G$3="",G$3="A",G$3="AES",G$3="F",G$3="Fiber")," ",IF(OR(G$3="E",G$3="EMB"),IF(MOD(G38,9)=0,"—",16*G38-15),IF(OR(G$3="M",G$3="MADI"),(G$2-1)*288+145,"Err")))</f>
        <v>—</v>
      </c>
      <c r="H39" s="7" t="str">
        <f>IF(OR(G$3="S",G$3="STD",G$3="",G$3="A",G$3="AES",G$3="F",G$3="Fiber")," ",IF(OR(G$3="E",G$3="EMB"),IF(MOD(G38,9)=0,"—",16*G38),IF(OR(G$3="M",G$3="MADI"),(G$2-1)*288+208,"Err")))</f>
        <v>—</v>
      </c>
      <c r="I39" s="10" t="str">
        <f>IF(OR(I$3="S",I$3="STD",I$3="",I$3="A",I$3="AES",I$3="F",I$3="Fiber")," ",IF(OR(I$3="E",I$3="EMB"),IF(MOD(I38,9)=0,"—",16*I38-15),IF(OR(I$3="M",I$3="MADI"),(I$2-1)*288+145,"Err")))</f>
        <v>—</v>
      </c>
      <c r="J39" s="7" t="str">
        <f>IF(OR(I$3="S",I$3="STD",I$3="",I$3="A",I$3="AES",I$3="F",I$3="Fiber")," ",IF(OR(I$3="E",I$3="EMB"),IF(MOD(I38,9)=0,"—",16*I38),IF(OR(I$3="M",I$3="MADI"),(I$2-1)*288+208,"Err")))</f>
        <v>—</v>
      </c>
      <c r="K39" s="10" t="str">
        <f>IF(OR(K$3="S",K$3="STD",K$3="",K$3="A",K$3="AES",K$3="F",K$3="Fiber")," ",IF(OR(K$3="E",K$3="EMB"),IF(MOD(K38,9)=0,"—",16*K38-15),IF(OR(K$3="M",K$3="MADI"),(K$2-1)*288+145,"Err")))</f>
        <v>—</v>
      </c>
      <c r="L39" s="7" t="str">
        <f>IF(OR(K$3="S",K$3="STD",K$3="",K$3="A",K$3="AES",K$3="F",K$3="Fiber")," ",IF(OR(K$3="E",K$3="EMB"),IF(MOD(K38,9)=0,"—",16*K38),IF(OR(K$3="M",K$3="MADI"),(K$2-1)*288+208,"Err")))</f>
        <v>—</v>
      </c>
      <c r="M39" s="10" t="str">
        <f>IF(OR(M$3="S",M$3="STD",M$3="",M$3="A",M$3="AES",M$3="F",M$3="Fiber")," ",IF(OR(M$3="E",M$3="EMB"),IF(MOD(M38,9)=0,"—",16*M38-15),IF(OR(M$3="M",M$3="MADI"),(M$2-1)*288+145,"Err")))</f>
        <v>—</v>
      </c>
      <c r="N39" s="7" t="str">
        <f>IF(OR(M$3="S",M$3="STD",M$3="",M$3="A",M$3="AES",M$3="F",M$3="Fiber")," ",IF(OR(M$3="E",M$3="EMB"),IF(MOD(M38,9)=0,"—",16*M38),IF(OR(M$3="M",M$3="MADI"),(M$2-1)*288+208,"Err")))</f>
        <v>—</v>
      </c>
      <c r="O39" s="10" t="str">
        <f>IF(OR(O$3="S",O$3="STD",O$3="",O$3="A",O$3="AES",O$3="F",O$3="Fiber")," ",IF(OR(O$3="E",O$3="EMB"),IF(MOD(O38,9)=0,"—",16*O38-15),IF(OR(O$3="M",O$3="MADI"),(O$2-1)*288+145,"Err")))</f>
        <v>—</v>
      </c>
      <c r="P39" s="7" t="str">
        <f>IF(OR(O$3="S",O$3="STD",O$3="",O$3="A",O$3="AES",O$3="F",O$3="Fiber")," ",IF(OR(O$3="E",O$3="EMB"),IF(MOD(O38,9)=0,"—",16*O38),IF(OR(O$3="M",O$3="MADI"),(O$2-1)*288+208,"Err")))</f>
        <v>—</v>
      </c>
      <c r="Q39" s="10" t="str">
        <f>IF(OR(Q$3="S",Q$3="STD",Q$3="",Q$3="A",Q$3="AES",Q$3="F",Q$3="Fiber")," ",IF(OR(Q$3="E",Q$3="EMB"),IF(MOD(Q38,9)=0,"—",16*Q38-15),IF(OR(Q$3="M",Q$3="MADI"),(Q$2-1)*288+145,"Err")))</f>
        <v>—</v>
      </c>
      <c r="R39" s="7" t="str">
        <f>IF(OR(Q$3="S",Q$3="STD",Q$3="",Q$3="A",Q$3="AES",Q$3="F",Q$3="Fiber")," ",IF(OR(Q$3="E",Q$3="EMB"),IF(MOD(Q38,9)=0,"—",16*Q38),IF(OR(Q$3="M",Q$3="MADI"),(Q$2-1)*288+208,"Err")))</f>
        <v>—</v>
      </c>
      <c r="S39" s="10" t="str">
        <f>IF(OR(S$3="S",S$3="STD",S$3="",S$3="A",S$3="AES",S$3="F",S$3="Fiber")," ",IF(OR(S$3="E",S$3="EMB"),IF(MOD(S38,9)=0,"—",16*S38-15),IF(OR(S$3="M",S$3="MADI"),(S$2-1)*288+145,"Err")))</f>
        <v xml:space="preserve"> </v>
      </c>
      <c r="T39" s="7" t="str">
        <f>IF(OR(S$3="S",S$3="STD",S$3="",S$3="A",S$3="AES",S$3="F",S$3="Fiber")," ",IF(OR(S$3="E",S$3="EMB"),IF(MOD(S38,9)=0,"—",16*S38),IF(OR(S$3="M",S$3="MADI"),(S$2-1)*288+208,"Err")))</f>
        <v xml:space="preserve"> </v>
      </c>
      <c r="U39" s="10" t="str">
        <f>IF(OR(U$3="S",U$3="STD",U$3="",U$3="A",U$3="AES",U$3="F",U$3="Fiber")," ",IF(OR(U$3="E",U$3="EMB"),IF(MOD(U38,9)=0,"—",16*U38-15),IF(OR(U$3="M",U$3="MADI"),(U$2-1)*288+145,"Err")))</f>
        <v xml:space="preserve"> </v>
      </c>
      <c r="V39" s="7" t="str">
        <f>IF(OR(U$3="S",U$3="STD",U$3="",U$3="A",U$3="AES",U$3="F",U$3="Fiber")," ",IF(OR(U$3="E",U$3="EMB"),IF(MOD(U38,9)=0,"—",16*U38),IF(OR(U$3="M",U$3="MADI"),(U$2-1)*288+208,"Err")))</f>
        <v xml:space="preserve"> </v>
      </c>
      <c r="W39" s="10" t="str">
        <f>IF(OR(W$3="S",W$3="STD",W$3="",W$3="A",W$3="AES",W$3="F",W$3="Fiber")," ",IF(OR(W$3="E",W$3="EMB"),IF(MOD(W38,9)=0,"—",16*W38-15),IF(OR(W$3="M",W$3="MADI"),(W$2-1)*288+145,"Err")))</f>
        <v>Err</v>
      </c>
      <c r="X39" s="7" t="str">
        <f>IF(OR(W$3="S",W$3="STD",W$3="",W$3="A",W$3="AES",W$3="F",W$3="Fiber")," ",IF(OR(W$3="E",W$3="EMB"),IF(MOD(W38,9)=0,"—",16*W38),IF(OR(W$3="M",W$3="MADI"),(W$2-1)*288+208,"Err")))</f>
        <v>Err</v>
      </c>
      <c r="Y39" s="10" t="str">
        <f>IF(OR(Y$3="S",Y$3="STD",Y$3="",Y$3="A",Y$3="AES",Y$3="F",Y$3="Fiber")," ",IF(OR(Y$3="E",Y$3="EMB"),IF(MOD(Y38,9)=0,"—",16*Y38-15),IF(OR(Y$3="M",Y$3="MADI"),(Y$2-1)*288+145,"Err")))</f>
        <v>—</v>
      </c>
      <c r="Z39" s="7" t="str">
        <f>IF(OR(Y$3="S",Y$3="STD",Y$3="",Y$3="A",Y$3="AES",Y$3="F",Y$3="Fiber")," ",IF(OR(Y$3="E",Y$3="EMB"),IF(MOD(Y38,9)=0,"—",16*Y38),IF(OR(Y$3="M",Y$3="MADI"),(Y$2-1)*288+208,"Err")))</f>
        <v>—</v>
      </c>
      <c r="AA39" s="10" t="str">
        <f>IF(OR(AA$3="S",AA$3="STD",AA$3="",AA$3="A",AA$3="AES",AA$3="F",AA$3="Fiber")," ",IF(OR(AA$3="E",AA$3="EMB"),IF(MOD(AA38,9)=0,"—",16*AA38-15),IF(OR(AA$3="M",AA$3="MADI"),(AA$2-1)*288+145,"Err")))</f>
        <v>—</v>
      </c>
      <c r="AB39" s="7" t="str">
        <f>IF(OR(AA$3="S",AA$3="STD",AA$3="",AA$3="A",AA$3="AES",AA$3="F",AA$3="Fiber")," ",IF(OR(AA$3="E",AA$3="EMB"),IF(MOD(AA38,9)=0,"—",16*AA38),IF(OR(AA$3="M",AA$3="MADI"),(AA$2-1)*288+208,"Err")))</f>
        <v>—</v>
      </c>
      <c r="AC39" s="10" t="str">
        <f>IF(OR(AC$3="S",AC$3="STD",AC$3="",AC$3="A",AC$3="AES",AC$3="F",AC$3="Fiber")," ",IF(OR(AC$3="E",AC$3="EMB"),IF(MOD(AC38,9)=0,"—",16*AC38-15),IF(OR(AC$3="M",AC$3="MADI"),(AC$2-1)*288+145,"Err")))</f>
        <v>—</v>
      </c>
      <c r="AD39" s="7" t="str">
        <f>IF(OR(AC$3="S",AC$3="STD",AC$3="",AC$3="A",AC$3="AES",AC$3="F",AC$3="Fiber")," ",IF(OR(AC$3="E",AC$3="EMB"),IF(MOD(AC38,9)=0,"—",16*AC38),IF(OR(AC$3="M",AC$3="MADI"),(AC$2-1)*288+208,"Err")))</f>
        <v>—</v>
      </c>
      <c r="AE39" s="10" t="str">
        <f>IF(OR(AE$3="S",AE$3="STD",AE$3="",AE$3="A",AE$3="AES",AE$3="F",AE$3="Fiber")," ",IF(OR(AE$3="E",AE$3="EMB"),IF(MOD(AE38,9)=0,"—",16*AE38-15),IF(OR(AE$3="M",AE$3="MADI"),(AE$2-1)*288+145,"Err")))</f>
        <v>—</v>
      </c>
      <c r="AF39" s="7" t="str">
        <f>IF(OR(AE$3="S",AE$3="STD",AE$3="",AE$3="A",AE$3="AES",AE$3="F",AE$3="Fiber")," ",IF(OR(AE$3="E",AE$3="EMB"),IF(MOD(AE38,9)=0,"—",16*AE38),IF(OR(AE$3="M",AE$3="MADI"),(AE$2-1)*288+208,"Err")))</f>
        <v>—</v>
      </c>
      <c r="AG39" s="10" t="str">
        <f>IF(OR(AG$3="S",AG$3="STD",AG$3="",AG$3="A",AG$3="AES",AG$3="F",AG$3="Fiber")," ",IF(OR(AG$3="E",AG$3="EMB"),IF(MOD(AG38,9)=0,"—",16*AG38-15),IF(OR(AG$3="M",AG$3="MADI"),(AG$2-1)*288+145,"Err")))</f>
        <v>—</v>
      </c>
      <c r="AH39" s="7" t="str">
        <f>IF(OR(AG$3="S",AG$3="STD",AG$3="",AG$3="A",AG$3="AES",AG$3="F",AG$3="Fiber")," ",IF(OR(AG$3="E",AG$3="EMB"),IF(MOD(AG38,9)=0,"—",16*AG38),IF(OR(AG$3="M",AG$3="MADI"),(AG$2-1)*288+208,"Err")))</f>
        <v>—</v>
      </c>
      <c r="AI39" s="10" t="str">
        <f>IF(OR(AI$3="S",AI$3="STD",AI$3="",AI$3="A",AI$3="AES",AI$3="F",AI$3="Fiber")," ",IF(OR(AI$3="E",AI$3="EMB"),IF(MOD(AI38,9)=0,"—",16*AI38-15),IF(OR(AI$3="M",AI$3="MADI"),(AI$2-1)*288+145,"Err")))</f>
        <v>—</v>
      </c>
      <c r="AJ39" s="7" t="str">
        <f>IF(OR(AI$3="S",AI$3="STD",AI$3="",AI$3="A",AI$3="AES",AI$3="F",AI$3="Fiber")," ",IF(OR(AI$3="E",AI$3="EMB"),IF(MOD(AI38,9)=0,"—",16*AI38),IF(OR(AI$3="M",AI$3="MADI"),(AI$2-1)*288+208,"Err")))</f>
        <v>—</v>
      </c>
      <c r="AK39" s="10" t="str">
        <f>IF(OR(AK$3="S",AK$3="STD",AK$3="",AK$3="A",AK$3="AES",AK$3="F",AK$3="Fiber")," ",IF(OR(AK$3="E",AK$3="EMB"),IF(MOD(AK38,9)=0,"—",16*AK38-15),IF(OR(AK$3="M",AK$3="MADI"),(AK$2-1)*288+145,"Err")))</f>
        <v>—</v>
      </c>
      <c r="AL39" s="7" t="str">
        <f>IF(OR(AK$3="S",AK$3="STD",AK$3="",AK$3="A",AK$3="AES",AK$3="F",AK$3="Fiber")," ",IF(OR(AK$3="E",AK$3="EMB"),IF(MOD(AK38,9)=0,"—",16*AK38),IF(OR(AK$3="M",AK$3="MADI"),(AK$2-1)*288+208,"Err")))</f>
        <v>—</v>
      </c>
      <c r="AM39" s="10" t="str">
        <f>IF(OR(AM$3="S",AM$3="STD",AM$3="",AM$3="A",AM$3="AES",AM$3="F",AM$3="Fiber")," ",IF(OR(AM$3="E",AM$3="EMB"),IF(MOD(AM38,9)=0,"—",16*AM38-15),IF(OR(AM$3="M",AM$3="MADI"),(AM$2-1)*288+145,"Err")))</f>
        <v>—</v>
      </c>
      <c r="AN39" s="7" t="str">
        <f>IF(OR(AM$3="S",AM$3="STD",AM$3="",AM$3="A",AM$3="AES",AM$3="F",AM$3="Fiber")," ",IF(OR(AM$3="E",AM$3="EMB"),IF(MOD(AM38,9)=0,"—",16*AM38),IF(OR(AM$3="M",AM$3="MADI"),(AM$2-1)*288+208,"Err")))</f>
        <v>—</v>
      </c>
      <c r="AO39" s="10" t="str">
        <f>IF(OR(AO$3="S",AO$3="STD",AO$3="",AO$3="A",AO$3="AES",AO$3="F",AO$3="Fiber")," ",IF(OR(AO$3="E",AO$3="EMB"),IF(MOD(AO38,9)=0,"—",16*AO38-15),IF(OR(AO$3="M",AO$3="MADI"),(AO$2-1)*288+145,"Err")))</f>
        <v xml:space="preserve"> </v>
      </c>
      <c r="AP39" s="7" t="str">
        <f>IF(OR(AO$3="S",AO$3="STD",AO$3="",AO$3="A",AO$3="AES",AO$3="F",AO$3="Fiber")," ",IF(OR(AO$3="E",AO$3="EMB"),IF(MOD(AO38,9)=0,"—",16*AO38),IF(OR(AO$3="M",AO$3="MADI"),(AO$2-1)*288+208,"Err")))</f>
        <v xml:space="preserve"> </v>
      </c>
      <c r="AQ39" s="10" t="str">
        <f>IF(OR(AQ$3="S",AQ$3="STD",AQ$3="",AQ$3="A",AQ$3="AES",AQ$3="F",AQ$3="Fiber")," ",IF(OR(AQ$3="E",AQ$3="EMB"),IF(MOD(AQ38,9)=0,"—",16*AQ38-15),IF(OR(AQ$3="M",AQ$3="MADI"),(AQ$2-1)*288+145,"Err")))</f>
        <v>—</v>
      </c>
      <c r="AR39" s="7" t="str">
        <f>IF(OR(AQ$3="S",AQ$3="STD",AQ$3="",AQ$3="A",AQ$3="AES",AQ$3="F",AQ$3="Fiber")," ",IF(OR(AQ$3="E",AQ$3="EMB"),IF(MOD(AQ38,9)=0,"—",16*AQ38),IF(OR(AQ$3="M",AQ$3="MADI"),(AQ$2-1)*288+208,"Err")))</f>
        <v>—</v>
      </c>
      <c r="AS39" s="10" t="str">
        <f>IF(OR(AS$3="S",AS$3="STD",AS$3="",AS$3="A",AS$3="AES",AS$3="F",AS$3="Fiber")," ",IF(OR(AS$3="E",AS$3="EMB"),IF(MOD(AS38,9)=0,"—",16*AS38-15),IF(OR(AS$3="M",AS$3="MADI"),(AS$2-1)*288+145,"Err")))</f>
        <v>—</v>
      </c>
      <c r="AT39" s="7" t="str">
        <f>IF(OR(AS$3="S",AS$3="STD",AS$3="",AS$3="A",AS$3="AES",AS$3="F",AS$3="Fiber")," ",IF(OR(AS$3="E",AS$3="EMB"),IF(MOD(AS38,9)=0,"—",16*AS38),IF(OR(AS$3="M",AS$3="MADI"),(AS$2-1)*288+208,"Err")))</f>
        <v>—</v>
      </c>
      <c r="AU39" s="10" t="str">
        <f>IF(OR(AU$3="S",AU$3="STD",AU$3="",AU$3="A",AU$3="AES",AU$3="F",AU$3="Fiber")," ",IF(OR(AU$3="E",AU$3="EMB"),IF(MOD(AU38,9)=0,"—",16*AU38-15),IF(OR(AU$3="M",AU$3="MADI"),(AU$2-1)*288+145,"Err")))</f>
        <v>—</v>
      </c>
      <c r="AV39" s="7" t="str">
        <f>IF(OR(AU$3="S",AU$3="STD",AU$3="",AU$3="A",AU$3="AES",AU$3="F",AU$3="Fiber")," ",IF(OR(AU$3="E",AU$3="EMB"),IF(MOD(AU38,9)=0,"—",16*AU38),IF(OR(AU$3="M",AU$3="MADI"),(AU$2-1)*288+208,"Err")))</f>
        <v>—</v>
      </c>
      <c r="AW39" s="10" t="str">
        <f>IF(OR(AW$3="S",AW$3="STD",AW$3="",AW$3="A",AW$3="AES",AW$3="F",AW$3="Fiber")," ",IF(OR(AW$3="E",AW$3="EMB"),IF(MOD(AW38,9)=0,"—",16*AW38-15),IF(OR(AW$3="M",AW$3="MADI"),(AW$2-1)*288+145,"Err")))</f>
        <v>—</v>
      </c>
      <c r="AX39" s="7" t="str">
        <f>IF(OR(AW$3="S",AW$3="STD",AW$3="",AW$3="A",AW$3="AES",AW$3="F",AW$3="Fiber")," ",IF(OR(AW$3="E",AW$3="EMB"),IF(MOD(AW38,9)=0,"—",16*AW38),IF(OR(AW$3="M",AW$3="MADI"),(AW$2-1)*288+208,"Err")))</f>
        <v>—</v>
      </c>
      <c r="AY39" s="10" t="str">
        <f>IF(OR(AY$3="S",AY$3="STD",AY$3="",AY$3="A",AY$3="AES",AY$3="F",AY$3="Fiber")," ",IF(OR(AY$3="E",AY$3="EMB"),IF(MOD(AY38,9)=0,"—",16*AY38-15),IF(OR(AY$3="M",AY$3="MADI"),(AY$2-1)*288+145,"Err")))</f>
        <v xml:space="preserve"> </v>
      </c>
      <c r="AZ39" s="7" t="str">
        <f>IF(OR(AY$3="S",AY$3="STD",AY$3="",AY$3="A",AY$3="AES",AY$3="F",AY$3="Fiber")," ",IF(OR(AY$3="E",AY$3="EMB"),IF(MOD(AY38,9)=0,"—",16*AY38),IF(OR(AY$3="M",AY$3="MADI"),(AY$2-1)*288+208,"Err")))</f>
        <v xml:space="preserve"> </v>
      </c>
      <c r="BA39" s="10" t="str">
        <f>IF(OR(BA$3="S",BA$3="STD",BA$3="",BA$3="A",BA$3="AES",BA$3="F",BA$3="Fiber")," ",IF(OR(BA$3="E",BA$3="EMB"),IF(MOD(BA38,9)=0,"—",16*BA38-15),IF(OR(BA$3="M",BA$3="MADI"),(BA$2-1)*288+145,"Err")))</f>
        <v>—</v>
      </c>
      <c r="BB39" s="7" t="str">
        <f>IF(OR(BA$3="S",BA$3="STD",BA$3="",BA$3="A",BA$3="AES",BA$3="F",BA$3="Fiber")," ",IF(OR(BA$3="E",BA$3="EMB"),IF(MOD(BA38,9)=0,"—",16*BA38),IF(OR(BA$3="M",BA$3="MADI"),(BA$2-1)*288+208,"Err")))</f>
        <v>—</v>
      </c>
      <c r="BC39" s="10" t="str">
        <f>IF(OR(BC$3="S",BC$3="STD",BC$3="",BC$3="A",BC$3="AES",BC$3="F",BC$3="Fiber")," ",IF(OR(BC$3="E",BC$3="EMB"),IF(MOD(BC38,9)=0,"—",16*BC38-15),IF(OR(BC$3="M",BC$3="MADI"),(BC$2-1)*288+145,"Err")))</f>
        <v xml:space="preserve"> </v>
      </c>
      <c r="BD39" s="7" t="str">
        <f>IF(OR(BC$3="S",BC$3="STD",BC$3="",BC$3="A",BC$3="AES",BC$3="F",BC$3="Fiber")," ",IF(OR(BC$3="E",BC$3="EMB"),IF(MOD(BC38,9)=0,"—",16*BC38),IF(OR(BC$3="M",BC$3="MADI"),(BC$2-1)*288+208,"Err")))</f>
        <v xml:space="preserve"> </v>
      </c>
      <c r="BE39" s="10" t="str">
        <f>IF(OR(BE$3="S",BE$3="STD",BE$3="",BE$3="A",BE$3="AES",BE$3="F",BE$3="Fiber")," ",IF(OR(BE$3="E",BE$3="EMB"),IF(MOD(BE38,9)=0,"—",16*BE38-15),IF(OR(BE$3="M",BE$3="MADI"),(BE$2-1)*288+145,"Err")))</f>
        <v>—</v>
      </c>
      <c r="BF39" s="7" t="str">
        <f>IF(OR(BE$3="S",BE$3="STD",BE$3="",BE$3="A",BE$3="AES",BE$3="F",BE$3="Fiber")," ",IF(OR(BE$3="E",BE$3="EMB"),IF(MOD(BE38,9)=0,"—",16*BE38),IF(OR(BE$3="M",BE$3="MADI"),(BE$2-1)*288+208,"Err")))</f>
        <v>—</v>
      </c>
      <c r="BG39" s="10">
        <f>IF(OR(BG$3="S",BG$3="STD",BG$3="",BG$3="A",BG$3="AES",BG$3="F",BG$3="Fiber")," ",IF(OR(BG$3="E",BG$3="EMB"),IF(MOD(BG38,9)=0,"—",16*BG38-15),IF(OR(BG$3="M",BG$3="MADI"),(BG$2-1)*288+145,"Err")))</f>
        <v>721</v>
      </c>
      <c r="BH39" s="7">
        <f>IF(OR(BG$3="S",BG$3="STD",BG$3="",BG$3="A",BG$3="AES",BG$3="F",BG$3="Fiber")," ",IF(OR(BG$3="E",BG$3="EMB"),IF(MOD(BG38,9)=0,"—",16*BG38),IF(OR(BG$3="M",BG$3="MADI"),(BG$2-1)*288+208,"Err")))</f>
        <v>784</v>
      </c>
      <c r="BI39" s="10" t="str">
        <f>IF(OR(BI$3="S",BI$3="STD",BI$3="",BI$3="A",BI$3="AES",BI$3="F",BI$3="Fiber")," ",IF(OR(BI$3="E",BI$3="EMB"),IF(MOD(BI38,9)=0,"—",16*BI38-15),IF(OR(BI$3="M",BI$3="MADI"),(BI$2-1)*288+145,"Err")))</f>
        <v>—</v>
      </c>
      <c r="BJ39" s="7" t="str">
        <f>IF(OR(BI$3="S",BI$3="STD",BI$3="",BI$3="A",BI$3="AES",BI$3="F",BI$3="Fiber")," ",IF(OR(BI$3="E",BI$3="EMB"),IF(MOD(BI38,9)=0,"—",16*BI38),IF(OR(BI$3="M",BI$3="MADI"),(BI$2-1)*288+208,"Err")))</f>
        <v>—</v>
      </c>
      <c r="BK39" s="10">
        <f>IF(OR(BK$3="S",BK$3="STD",BK$3="",BK$3="A",BK$3="AES",BK$3="F",BK$3="Fiber")," ",IF(OR(BK$3="E",BK$3="EMB"),IF(MOD(BK38,9)=0,"—",16*BK38-15),IF(OR(BK$3="M",BK$3="MADI"),(BK$2-1)*288+145,"Err")))</f>
        <v>145</v>
      </c>
      <c r="BL39" s="7">
        <f>IF(OR(BK$3="S",BK$3="STD",BK$3="",BK$3="A",BK$3="AES",BK$3="F",BK$3="Fiber")," ",IF(OR(BK$3="E",BK$3="EMB"),IF(MOD(BK38,9)=0,"—",16*BK38),IF(OR(BK$3="M",BK$3="MADI"),(BK$2-1)*288+208,"Err")))</f>
        <v>208</v>
      </c>
      <c r="BM39" s="12"/>
      <c r="BN39" s="15"/>
    </row>
    <row r="40" spans="1:70" x14ac:dyDescent="0.25">
      <c r="AE40" s="12"/>
      <c r="BM40" s="12"/>
      <c r="BN40" s="15"/>
    </row>
    <row r="42" spans="1:70" ht="30.95" customHeight="1" x14ac:dyDescent="0.25">
      <c r="A42" s="29" t="s">
        <v>2</v>
      </c>
      <c r="B42" s="29"/>
      <c r="C42" s="29"/>
      <c r="D42" s="29"/>
      <c r="E42" s="29"/>
      <c r="F42" s="29"/>
      <c r="G42" s="29"/>
      <c r="H42" s="29"/>
      <c r="I42" s="29"/>
      <c r="J42" s="29"/>
    </row>
    <row r="43" spans="1:70" s="26" customFormat="1" ht="20.100000000000001" customHeight="1" x14ac:dyDescent="0.25">
      <c r="A43" s="30">
        <v>32</v>
      </c>
      <c r="B43" s="30"/>
      <c r="C43" s="30">
        <v>31</v>
      </c>
      <c r="D43" s="30"/>
      <c r="E43" s="30">
        <v>30</v>
      </c>
      <c r="F43" s="30"/>
      <c r="G43" s="30">
        <v>29</v>
      </c>
      <c r="H43" s="30"/>
      <c r="I43" s="30">
        <v>28</v>
      </c>
      <c r="J43" s="30"/>
      <c r="K43" s="30">
        <v>27</v>
      </c>
      <c r="L43" s="30"/>
      <c r="M43" s="30">
        <v>26</v>
      </c>
      <c r="N43" s="30"/>
      <c r="O43" s="30">
        <v>25</v>
      </c>
      <c r="P43" s="30"/>
      <c r="Q43" s="30">
        <v>24</v>
      </c>
      <c r="R43" s="30"/>
      <c r="S43" s="30">
        <v>23</v>
      </c>
      <c r="T43" s="30"/>
      <c r="U43" s="30">
        <v>22</v>
      </c>
      <c r="V43" s="30"/>
      <c r="W43" s="30">
        <v>21</v>
      </c>
      <c r="X43" s="30"/>
      <c r="Y43" s="30">
        <v>20</v>
      </c>
      <c r="Z43" s="30"/>
      <c r="AA43" s="30">
        <v>19</v>
      </c>
      <c r="AB43" s="30"/>
      <c r="AC43" s="30">
        <v>18</v>
      </c>
      <c r="AD43" s="30"/>
      <c r="AE43" s="30">
        <v>17</v>
      </c>
      <c r="AF43" s="30"/>
      <c r="AG43" s="30">
        <v>16</v>
      </c>
      <c r="AH43" s="30"/>
      <c r="AI43" s="30">
        <v>15</v>
      </c>
      <c r="AJ43" s="30"/>
      <c r="AK43" s="30">
        <v>14</v>
      </c>
      <c r="AL43" s="30"/>
      <c r="AM43" s="30">
        <v>13</v>
      </c>
      <c r="AN43" s="30"/>
      <c r="AO43" s="30">
        <v>12</v>
      </c>
      <c r="AP43" s="30"/>
      <c r="AQ43" s="30">
        <v>11</v>
      </c>
      <c r="AR43" s="30"/>
      <c r="AS43" s="30">
        <v>10</v>
      </c>
      <c r="AT43" s="30"/>
      <c r="AU43" s="30">
        <v>9</v>
      </c>
      <c r="AV43" s="30"/>
      <c r="AW43" s="30">
        <v>8</v>
      </c>
      <c r="AX43" s="30"/>
      <c r="AY43" s="30">
        <v>7</v>
      </c>
      <c r="AZ43" s="30"/>
      <c r="BA43" s="30">
        <v>6</v>
      </c>
      <c r="BB43" s="30"/>
      <c r="BC43" s="30">
        <v>5</v>
      </c>
      <c r="BD43" s="30"/>
      <c r="BE43" s="30">
        <v>4</v>
      </c>
      <c r="BF43" s="30"/>
      <c r="BG43" s="30">
        <v>3</v>
      </c>
      <c r="BH43" s="30"/>
      <c r="BI43" s="30">
        <v>2</v>
      </c>
      <c r="BJ43" s="30"/>
      <c r="BK43" s="30">
        <v>1</v>
      </c>
      <c r="BL43" s="30"/>
      <c r="BM43" s="2"/>
      <c r="BN43" s="14" t="s">
        <v>3</v>
      </c>
      <c r="BR43" s="35"/>
    </row>
    <row r="44" spans="1:70" x14ac:dyDescent="0.25">
      <c r="A44" s="27" t="s">
        <v>8</v>
      </c>
      <c r="B44" s="28"/>
      <c r="C44" s="27" t="s">
        <v>8</v>
      </c>
      <c r="D44" s="28"/>
      <c r="E44" s="27" t="s">
        <v>23</v>
      </c>
      <c r="F44" s="28"/>
      <c r="G44" s="27" t="s">
        <v>22</v>
      </c>
      <c r="H44" s="28"/>
      <c r="I44" s="27"/>
      <c r="J44" s="28"/>
      <c r="K44" s="27" t="s">
        <v>8</v>
      </c>
      <c r="L44" s="28"/>
      <c r="M44" s="27" t="s">
        <v>7</v>
      </c>
      <c r="N44" s="28"/>
      <c r="O44" s="27" t="s">
        <v>10</v>
      </c>
      <c r="P44" s="28"/>
      <c r="Q44" s="27" t="s">
        <v>11</v>
      </c>
      <c r="R44" s="28"/>
      <c r="S44" s="27"/>
      <c r="T44" s="28"/>
      <c r="U44" s="27" t="s">
        <v>12</v>
      </c>
      <c r="V44" s="28"/>
      <c r="W44" s="27"/>
      <c r="X44" s="28"/>
      <c r="Y44" s="27" t="s">
        <v>8</v>
      </c>
      <c r="Z44" s="28"/>
      <c r="AA44" s="27" t="s">
        <v>8</v>
      </c>
      <c r="AB44" s="28"/>
      <c r="AC44" s="27" t="s">
        <v>8</v>
      </c>
      <c r="AD44" s="28"/>
      <c r="AE44" s="27" t="s">
        <v>8</v>
      </c>
      <c r="AF44" s="28"/>
      <c r="AG44" s="27" t="s">
        <v>7</v>
      </c>
      <c r="AH44" s="28"/>
      <c r="AI44" s="27" t="s">
        <v>7</v>
      </c>
      <c r="AJ44" s="28"/>
      <c r="AK44" s="27" t="s">
        <v>7</v>
      </c>
      <c r="AL44" s="28"/>
      <c r="AM44" s="27" t="s">
        <v>7</v>
      </c>
      <c r="AN44" s="28"/>
      <c r="AO44" s="27" t="s">
        <v>7</v>
      </c>
      <c r="AP44" s="28"/>
      <c r="AQ44" s="27" t="s">
        <v>7</v>
      </c>
      <c r="AR44" s="28"/>
      <c r="AS44" s="27" t="s">
        <v>8</v>
      </c>
      <c r="AT44" s="28"/>
      <c r="AU44" s="27" t="s">
        <v>7</v>
      </c>
      <c r="AV44" s="28"/>
      <c r="AW44" s="27" t="s">
        <v>7</v>
      </c>
      <c r="AX44" s="28"/>
      <c r="AY44" s="27" t="s">
        <v>8</v>
      </c>
      <c r="AZ44" s="28"/>
      <c r="BA44" s="27" t="s">
        <v>17</v>
      </c>
      <c r="BB44" s="28"/>
      <c r="BC44" s="27" t="s">
        <v>7</v>
      </c>
      <c r="BD44" s="28"/>
      <c r="BE44" s="27" t="s">
        <v>7</v>
      </c>
      <c r="BF44" s="28"/>
      <c r="BG44" s="27" t="s">
        <v>7</v>
      </c>
      <c r="BH44" s="28"/>
      <c r="BI44" s="27" t="s">
        <v>7</v>
      </c>
      <c r="BJ44" s="28"/>
      <c r="BK44" s="27" t="s">
        <v>22</v>
      </c>
      <c r="BL44" s="28"/>
      <c r="BM44" s="20" t="s">
        <v>5</v>
      </c>
      <c r="BN44" s="14" t="s">
        <v>18</v>
      </c>
      <c r="BR44" s="13" t="s">
        <v>10</v>
      </c>
    </row>
    <row r="45" spans="1:70" x14ac:dyDescent="0.25">
      <c r="A45" s="9">
        <f>(A$43)*9-8</f>
        <v>280</v>
      </c>
      <c r="B45" s="6"/>
      <c r="C45" s="9">
        <f>(C$43)*9-8</f>
        <v>271</v>
      </c>
      <c r="D45" s="6"/>
      <c r="E45" s="9">
        <f>(E$43)*9-8</f>
        <v>262</v>
      </c>
      <c r="F45" s="6"/>
      <c r="G45" s="9">
        <f>(G$43)*9-8</f>
        <v>253</v>
      </c>
      <c r="H45" s="6"/>
      <c r="I45" s="9">
        <f>(I$43)*9-8</f>
        <v>244</v>
      </c>
      <c r="J45" s="6"/>
      <c r="K45" s="9">
        <f>(K$43)*9-8</f>
        <v>235</v>
      </c>
      <c r="L45" s="6"/>
      <c r="M45" s="9">
        <f>(M$43)*9-8</f>
        <v>226</v>
      </c>
      <c r="N45" s="6"/>
      <c r="O45" s="9">
        <f>(O$43)*9-8</f>
        <v>217</v>
      </c>
      <c r="P45" s="6"/>
      <c r="Q45" s="9">
        <f>(Q$43)*9-8</f>
        <v>208</v>
      </c>
      <c r="R45" s="6"/>
      <c r="S45" s="9">
        <f>(S$43)*9-8</f>
        <v>199</v>
      </c>
      <c r="T45" s="6"/>
      <c r="U45" s="9">
        <f>(U$43)*9-8</f>
        <v>190</v>
      </c>
      <c r="V45" s="6"/>
      <c r="W45" s="9">
        <f>(W$43)*9-8</f>
        <v>181</v>
      </c>
      <c r="X45" s="6"/>
      <c r="Y45" s="9">
        <f>(Y$43)*9-8</f>
        <v>172</v>
      </c>
      <c r="Z45" s="6"/>
      <c r="AA45" s="9">
        <f>(AA$43)*9-8</f>
        <v>163</v>
      </c>
      <c r="AB45" s="6"/>
      <c r="AC45" s="9">
        <f>(AC$43)*9-8</f>
        <v>154</v>
      </c>
      <c r="AD45" s="6"/>
      <c r="AE45" s="9">
        <f>(AE$43)*9-8</f>
        <v>145</v>
      </c>
      <c r="AF45" s="6"/>
      <c r="AG45" s="9">
        <f>(AG$43)*9-8</f>
        <v>136</v>
      </c>
      <c r="AH45" s="6"/>
      <c r="AI45" s="9">
        <f>(AI$43)*9-8</f>
        <v>127</v>
      </c>
      <c r="AJ45" s="6"/>
      <c r="AK45" s="9">
        <f>(AK$43)*9-8</f>
        <v>118</v>
      </c>
      <c r="AL45" s="6"/>
      <c r="AM45" s="9">
        <f>(AM$43)*9-8</f>
        <v>109</v>
      </c>
      <c r="AN45" s="6"/>
      <c r="AO45" s="9">
        <f>(AO$43)*9-8</f>
        <v>100</v>
      </c>
      <c r="AP45" s="6"/>
      <c r="AQ45" s="9">
        <f>(AQ$43)*9-8</f>
        <v>91</v>
      </c>
      <c r="AR45" s="6"/>
      <c r="AS45" s="9">
        <f>(AS$43)*9-8</f>
        <v>82</v>
      </c>
      <c r="AT45" s="6"/>
      <c r="AU45" s="9">
        <f>(AU$43)*9-8</f>
        <v>73</v>
      </c>
      <c r="AV45" s="6"/>
      <c r="AW45" s="9">
        <f>(AW$43)*9-8</f>
        <v>64</v>
      </c>
      <c r="AX45" s="6"/>
      <c r="AY45" s="9">
        <f>(AY$43)*9-8</f>
        <v>55</v>
      </c>
      <c r="AZ45" s="6"/>
      <c r="BA45" s="9">
        <f>(BA$43)*9-8</f>
        <v>46</v>
      </c>
      <c r="BB45" s="6"/>
      <c r="BC45" s="9">
        <f>(BC$43)*9-8</f>
        <v>37</v>
      </c>
      <c r="BD45" s="6"/>
      <c r="BE45" s="9">
        <f>(BE$43)*9-8</f>
        <v>28</v>
      </c>
      <c r="BF45" s="6"/>
      <c r="BG45" s="9">
        <f>(BG$43)*9-8</f>
        <v>19</v>
      </c>
      <c r="BH45" s="6"/>
      <c r="BI45" s="9">
        <f>(BI$43)*9-8</f>
        <v>10</v>
      </c>
      <c r="BJ45" s="6"/>
      <c r="BK45" s="9">
        <f>(BK$43)*9-8</f>
        <v>1</v>
      </c>
      <c r="BL45" s="6"/>
      <c r="BM45" s="3"/>
      <c r="BN45" s="14" t="s">
        <v>6</v>
      </c>
      <c r="BR45" s="13" t="s">
        <v>8</v>
      </c>
    </row>
    <row r="46" spans="1:70" x14ac:dyDescent="0.25">
      <c r="A46" s="10">
        <f>IF(OR(A$44="S",A$44="STD",A$44="",A$44="A",A$44="AES",A$44="F",A$44="Fiber")," ",IF(OR(A$44="FS",A$44="D",A$44="DIS"),IF(MOD(A45,9)=0,"—",16*A45-15),IF(OR(A$44="M",A$44="MADI"),"—","Err")))</f>
        <v>4465</v>
      </c>
      <c r="B46" s="7">
        <f>IF(OR(A$44="S",A$44="STD",A$44="",A$44="A",A$44="AES",A$44="F",A$44="Fiber")," ",IF(OR(A$44="FS",A$44="D",A$44="DIS"),IF(MOD(A45,9)=0,"—",16*A45),IF(OR(A$44="M",A$44="MADI"),"—","Err")))</f>
        <v>4480</v>
      </c>
      <c r="C46" s="10">
        <f>IF(OR(C$44="S",C$44="STD",C$44="",C$44="A",C$44="AES",C$44="F",C$44="Fiber")," ",IF(OR(C$44="FS",C$44="D",C$44="DIS"),IF(MOD(C45,9)=0,"—",16*C45-15),IF(OR(C$44="M",C$44="MADI"),"—","Err")))</f>
        <v>4321</v>
      </c>
      <c r="D46" s="7">
        <f>IF(OR(C$44="S",C$44="STD",C$44="",C$44="A",C$44="AES",C$44="F",C$44="Fiber")," ",IF(OR(C$44="FS",C$44="D",C$44="DIS"),IF(MOD(C45,9)=0,"—",16*C45),IF(OR(C$44="M",C$44="MADI"),"—","Err")))</f>
        <v>4336</v>
      </c>
      <c r="E46" s="10">
        <f>IF(OR(E$44="S",E$44="STD",E$44="",E$44="A",E$44="AES",E$44="F",E$44="Fiber")," ",IF(OR(E$44="FS",E$44="D",E$44="DIS"),IF(MOD(E45,9)=0,"—",16*E45-15),IF(OR(E$44="M",E$44="MADI"),"—","Err")))</f>
        <v>4177</v>
      </c>
      <c r="F46" s="7">
        <f>IF(OR(E$44="S",E$44="STD",E$44="",E$44="A",E$44="AES",E$44="F",E$44="Fiber")," ",IF(OR(E$44="FS",E$44="D",E$44="DIS"),IF(MOD(E45,9)=0,"—",16*E45),IF(OR(E$44="M",E$44="MADI"),"—","Err")))</f>
        <v>4192</v>
      </c>
      <c r="G46" s="10" t="str">
        <f>IF(OR(G$44="S",G$44="STD",G$44="",G$44="A",G$44="AES",G$44="F",G$44="Fiber")," ",IF(OR(G$44="FS",G$44="D",G$44="DIS"),IF(MOD(G45,9)=0,"—",16*G45-15),IF(OR(G$44="M",G$44="MADI"),"—","Err")))</f>
        <v>—</v>
      </c>
      <c r="H46" s="7" t="str">
        <f>IF(OR(G$44="S",G$44="STD",G$44="",G$44="A",G$44="AES",G$44="F",G$44="Fiber")," ",IF(OR(G$44="FS",G$44="D",G$44="DIS"),IF(MOD(G45,9)=0,"—",16*G45),IF(OR(G$44="M",G$44="MADI"),"—","Err")))</f>
        <v>—</v>
      </c>
      <c r="I46" s="10" t="str">
        <f>IF(OR(I$44="S",I$44="STD",I$44="",I$44="A",I$44="AES",I$44="F",I$44="Fiber")," ",IF(OR(I$44="FS",I$44="D",I$44="DIS"),IF(MOD(I45,9)=0,"—",16*I45-15),IF(OR(I$44="M",I$44="MADI"),"—","Err")))</f>
        <v xml:space="preserve"> </v>
      </c>
      <c r="J46" s="7" t="str">
        <f>IF(OR(I$44="S",I$44="STD",I$44="",I$44="A",I$44="AES",I$44="F",I$44="Fiber")," ",IF(OR(I$44="FS",I$44="D",I$44="DIS"),IF(MOD(I45,9)=0,"—",16*I45),IF(OR(I$44="M",I$44="MADI"),"—","Err")))</f>
        <v xml:space="preserve"> </v>
      </c>
      <c r="K46" s="10">
        <f>IF(OR(K$44="S",K$44="STD",K$44="",K$44="A",K$44="AES",K$44="F",K$44="Fiber")," ",IF(OR(K$44="FS",K$44="D",K$44="DIS"),IF(MOD(K45,9)=0,"—",16*K45-15),IF(OR(K$44="M",K$44="MADI"),"—","Err")))</f>
        <v>3745</v>
      </c>
      <c r="L46" s="7">
        <f>IF(OR(K$44="S",K$44="STD",K$44="",K$44="A",K$44="AES",K$44="F",K$44="Fiber")," ",IF(OR(K$44="FS",K$44="D",K$44="DIS"),IF(MOD(K45,9)=0,"—",16*K45),IF(OR(K$44="M",K$44="MADI"),"—","Err")))</f>
        <v>3760</v>
      </c>
      <c r="M46" s="10" t="str">
        <f>IF(OR(M$44="S",M$44="STD",M$44="",M$44="A",M$44="AES",M$44="F",M$44="Fiber")," ",IF(OR(M$44="FS",M$44="D",M$44="DIS"),IF(MOD(M45,9)=0,"—",16*M45-15),IF(OR(M$44="M",M$44="MADI"),"—","Err")))</f>
        <v>—</v>
      </c>
      <c r="N46" s="7" t="str">
        <f>IF(OR(M$44="S",M$44="STD",M$44="",M$44="A",M$44="AES",M$44="F",M$44="Fiber")," ",IF(OR(M$44="FS",M$44="D",M$44="DIS"),IF(MOD(M45,9)=0,"—",16*M45),IF(OR(M$44="M",M$44="MADI"),"—","Err")))</f>
        <v>—</v>
      </c>
      <c r="O46" s="10" t="str">
        <f>IF(OR(O$44="S",O$44="STD",O$44="",O$44="A",O$44="AES",O$44="F",O$44="Fiber")," ",IF(OR(O$44="FS",O$44="D",O$44="DIS"),IF(MOD(O45,9)=0,"—",16*O45-15),IF(OR(O$44="M",O$44="MADI"),"—","Err")))</f>
        <v xml:space="preserve"> </v>
      </c>
      <c r="P46" s="7" t="str">
        <f>IF(OR(O$44="S",O$44="STD",O$44="",O$44="A",O$44="AES",O$44="F",O$44="Fiber")," ",IF(OR(O$44="FS",O$44="D",O$44="DIS"),IF(MOD(O45,9)=0,"—",16*O45),IF(OR(O$44="M",O$44="MADI"),"—","Err")))</f>
        <v xml:space="preserve"> </v>
      </c>
      <c r="Q46" s="10" t="str">
        <f>IF(OR(Q$44="S",Q$44="STD",Q$44="",Q$44="A",Q$44="AES",Q$44="F",Q$44="Fiber")," ",IF(OR(Q$44="FS",Q$44="D",Q$44="DIS"),IF(MOD(Q45,9)=0,"—",16*Q45-15),IF(OR(Q$44="M",Q$44="MADI"),"—","Err")))</f>
        <v>Err</v>
      </c>
      <c r="R46" s="7" t="str">
        <f>IF(OR(Q$44="S",Q$44="STD",Q$44="",Q$44="A",Q$44="AES",Q$44="F",Q$44="Fiber")," ",IF(OR(Q$44="FS",Q$44="D",Q$44="DIS"),IF(MOD(Q45,9)=0,"—",16*Q45),IF(OR(Q$44="M",Q$44="MADI"),"—","Err")))</f>
        <v>Err</v>
      </c>
      <c r="S46" s="10" t="str">
        <f>IF(OR(S$44="S",S$44="STD",S$44="",S$44="A",S$44="AES",S$44="F",S$44="Fiber")," ",IF(OR(S$44="FS",S$44="D",S$44="DIS"),IF(MOD(S45,9)=0,"—",16*S45-15),IF(OR(S$44="M",S$44="MADI"),"—","Err")))</f>
        <v xml:space="preserve"> </v>
      </c>
      <c r="T46" s="7" t="str">
        <f>IF(OR(S$44="S",S$44="STD",S$44="",S$44="A",S$44="AES",S$44="F",S$44="Fiber")," ",IF(OR(S$44="FS",S$44="D",S$44="DIS"),IF(MOD(S45,9)=0,"—",16*S45),IF(OR(S$44="M",S$44="MADI"),"—","Err")))</f>
        <v xml:space="preserve"> </v>
      </c>
      <c r="U46" s="10" t="str">
        <f>IF(OR(U$44="S",U$44="STD",U$44="",U$44="A",U$44="AES",U$44="F",U$44="Fiber")," ",IF(OR(U$44="FS",U$44="D",U$44="DIS"),IF(MOD(U45,9)=0,"—",16*U45-15),IF(OR(U$44="M",U$44="MADI"),"—","Err")))</f>
        <v xml:space="preserve"> </v>
      </c>
      <c r="V46" s="7" t="str">
        <f>IF(OR(U$44="S",U$44="STD",U$44="",U$44="A",U$44="AES",U$44="F",U$44="Fiber")," ",IF(OR(U$44="FS",U$44="D",U$44="DIS"),IF(MOD(U45,9)=0,"—",16*U45),IF(OR(U$44="M",U$44="MADI"),"—","Err")))</f>
        <v xml:space="preserve"> </v>
      </c>
      <c r="W46" s="10" t="str">
        <f>IF(OR(W$44="S",W$44="STD",W$44="",W$44="A",W$44="AES",W$44="F",W$44="Fiber")," ",IF(OR(W$44="FS",W$44="D",W$44="DIS"),IF(MOD(W45,9)=0,"—",16*W45-15),IF(OR(W$44="M",W$44="MADI"),"—","Err")))</f>
        <v xml:space="preserve"> </v>
      </c>
      <c r="X46" s="7" t="str">
        <f>IF(OR(W$44="S",W$44="STD",W$44="",W$44="A",W$44="AES",W$44="F",W$44="Fiber")," ",IF(OR(W$44="FS",W$44="D",W$44="DIS"),IF(MOD(W45,9)=0,"—",16*W45),IF(OR(W$44="M",W$44="MADI"),"—","Err")))</f>
        <v xml:space="preserve"> </v>
      </c>
      <c r="Y46" s="10">
        <f>IF(OR(Y$44="S",Y$44="STD",Y$44="",Y$44="A",Y$44="AES",Y$44="F",Y$44="Fiber")," ",IF(OR(Y$44="FS",Y$44="D",Y$44="DIS"),IF(MOD(Y45,9)=0,"—",16*Y45-15),IF(OR(Y$44="M",Y$44="MADI"),"—","Err")))</f>
        <v>2737</v>
      </c>
      <c r="Z46" s="7">
        <f>IF(OR(Y$44="S",Y$44="STD",Y$44="",Y$44="A",Y$44="AES",Y$44="F",Y$44="Fiber")," ",IF(OR(Y$44="FS",Y$44="D",Y$44="DIS"),IF(MOD(Y45,9)=0,"—",16*Y45),IF(OR(Y$44="M",Y$44="MADI"),"—","Err")))</f>
        <v>2752</v>
      </c>
      <c r="AA46" s="10">
        <f>IF(OR(AA$44="S",AA$44="STD",AA$44="",AA$44="A",AA$44="AES",AA$44="F",AA$44="Fiber")," ",IF(OR(AA$44="FS",AA$44="D",AA$44="DIS"),IF(MOD(AA45,9)=0,"—",16*AA45-15),IF(OR(AA$44="M",AA$44="MADI"),"—","Err")))</f>
        <v>2593</v>
      </c>
      <c r="AB46" s="7">
        <f>IF(OR(AA$44="S",AA$44="STD",AA$44="",AA$44="A",AA$44="AES",AA$44="F",AA$44="Fiber")," ",IF(OR(AA$44="FS",AA$44="D",AA$44="DIS"),IF(MOD(AA45,9)=0,"—",16*AA45),IF(OR(AA$44="M",AA$44="MADI"),"—","Err")))</f>
        <v>2608</v>
      </c>
      <c r="AC46" s="10">
        <f>IF(OR(AC$44="S",AC$44="STD",AC$44="",AC$44="A",AC$44="AES",AC$44="F",AC$44="Fiber")," ",IF(OR(AC$44="FS",AC$44="D",AC$44="DIS"),IF(MOD(AC45,9)=0,"—",16*AC45-15),IF(OR(AC$44="M",AC$44="MADI"),"—","Err")))</f>
        <v>2449</v>
      </c>
      <c r="AD46" s="7">
        <f>IF(OR(AC$44="S",AC$44="STD",AC$44="",AC$44="A",AC$44="AES",AC$44="F",AC$44="Fiber")," ",IF(OR(AC$44="FS",AC$44="D",AC$44="DIS"),IF(MOD(AC45,9)=0,"—",16*AC45),IF(OR(AC$44="M",AC$44="MADI"),"—","Err")))</f>
        <v>2464</v>
      </c>
      <c r="AE46" s="10">
        <f>IF(OR(AE$44="S",AE$44="STD",AE$44="",AE$44="A",AE$44="AES",AE$44="F",AE$44="Fiber")," ",IF(OR(AE$44="FS",AE$44="D",AE$44="DIS"),IF(MOD(AE45,9)=0,"—",16*AE45-15),IF(OR(AE$44="M",AE$44="MADI"),"—","Err")))</f>
        <v>2305</v>
      </c>
      <c r="AF46" s="7">
        <f>IF(OR(AE$44="S",AE$44="STD",AE$44="",AE$44="A",AE$44="AES",AE$44="F",AE$44="Fiber")," ",IF(OR(AE$44="FS",AE$44="D",AE$44="DIS"),IF(MOD(AE45,9)=0,"—",16*AE45),IF(OR(AE$44="M",AE$44="MADI"),"—","Err")))</f>
        <v>2320</v>
      </c>
      <c r="AG46" s="10" t="str">
        <f>IF(OR(AG$44="S",AG$44="STD",AG$44="",AG$44="A",AG$44="AES",AG$44="F",AG$44="Fiber")," ",IF(OR(AG$44="FS",AG$44="D",AG$44="DIS"),IF(MOD(AG45,9)=0,"—",16*AG45-15),IF(OR(AG$44="M",AG$44="MADI"),"—","Err")))</f>
        <v>—</v>
      </c>
      <c r="AH46" s="7" t="str">
        <f>IF(OR(AG$44="S",AG$44="STD",AG$44="",AG$44="A",AG$44="AES",AG$44="F",AG$44="Fiber")," ",IF(OR(AG$44="FS",AG$44="D",AG$44="DIS"),IF(MOD(AG45,9)=0,"—",16*AG45),IF(OR(AG$44="M",AG$44="MADI"),"—","Err")))</f>
        <v>—</v>
      </c>
      <c r="AI46" s="10" t="str">
        <f>IF(OR(AI$44="S",AI$44="STD",AI$44="",AI$44="A",AI$44="AES",AI$44="F",AI$44="Fiber")," ",IF(OR(AI$44="FS",AI$44="D",AI$44="DIS"),IF(MOD(AI45,9)=0,"—",16*AI45-15),IF(OR(AI$44="M",AI$44="MADI"),"—","Err")))</f>
        <v>—</v>
      </c>
      <c r="AJ46" s="7" t="str">
        <f>IF(OR(AI$44="S",AI$44="STD",AI$44="",AI$44="A",AI$44="AES",AI$44="F",AI$44="Fiber")," ",IF(OR(AI$44="FS",AI$44="D",AI$44="DIS"),IF(MOD(AI45,9)=0,"—",16*AI45),IF(OR(AI$44="M",AI$44="MADI"),"—","Err")))</f>
        <v>—</v>
      </c>
      <c r="AK46" s="10" t="str">
        <f>IF(OR(AK$44="S",AK$44="STD",AK$44="",AK$44="A",AK$44="AES",AK$44="F",AK$44="Fiber")," ",IF(OR(AK$44="FS",AK$44="D",AK$44="DIS"),IF(MOD(AK45,9)=0,"—",16*AK45-15),IF(OR(AK$44="M",AK$44="MADI"),"—","Err")))</f>
        <v>—</v>
      </c>
      <c r="AL46" s="7" t="str">
        <f>IF(OR(AK$44="S",AK$44="STD",AK$44="",AK$44="A",AK$44="AES",AK$44="F",AK$44="Fiber")," ",IF(OR(AK$44="FS",AK$44="D",AK$44="DIS"),IF(MOD(AK45,9)=0,"—",16*AK45),IF(OR(AK$44="M",AK$44="MADI"),"—","Err")))</f>
        <v>—</v>
      </c>
      <c r="AM46" s="10" t="str">
        <f>IF(OR(AM$44="S",AM$44="STD",AM$44="",AM$44="A",AM$44="AES",AM$44="F",AM$44="Fiber")," ",IF(OR(AM$44="FS",AM$44="D",AM$44="DIS"),IF(MOD(AM45,9)=0,"—",16*AM45-15),IF(OR(AM$44="M",AM$44="MADI"),"—","Err")))</f>
        <v>—</v>
      </c>
      <c r="AN46" s="7" t="str">
        <f>IF(OR(AM$44="S",AM$44="STD",AM$44="",AM$44="A",AM$44="AES",AM$44="F",AM$44="Fiber")," ",IF(OR(AM$44="FS",AM$44="D",AM$44="DIS"),IF(MOD(AM45,9)=0,"—",16*AM45),IF(OR(AM$44="M",AM$44="MADI"),"—","Err")))</f>
        <v>—</v>
      </c>
      <c r="AO46" s="10" t="str">
        <f>IF(OR(AO$44="S",AO$44="STD",AO$44="",AO$44="A",AO$44="AES",AO$44="F",AO$44="Fiber")," ",IF(OR(AO$44="FS",AO$44="D",AO$44="DIS"),IF(MOD(AO45,9)=0,"—",16*AO45-15),IF(OR(AO$44="M",AO$44="MADI"),"—","Err")))</f>
        <v>—</v>
      </c>
      <c r="AP46" s="7" t="str">
        <f>IF(OR(AO$44="S",AO$44="STD",AO$44="",AO$44="A",AO$44="AES",AO$44="F",AO$44="Fiber")," ",IF(OR(AO$44="FS",AO$44="D",AO$44="DIS"),IF(MOD(AO45,9)=0,"—",16*AO45),IF(OR(AO$44="M",AO$44="MADI"),"—","Err")))</f>
        <v>—</v>
      </c>
      <c r="AQ46" s="10" t="str">
        <f>IF(OR(AQ$44="S",AQ$44="STD",AQ$44="",AQ$44="A",AQ$44="AES",AQ$44="F",AQ$44="Fiber")," ",IF(OR(AQ$44="FS",AQ$44="D",AQ$44="DIS"),IF(MOD(AQ45,9)=0,"—",16*AQ45-15),IF(OR(AQ$44="M",AQ$44="MADI"),"—","Err")))</f>
        <v>—</v>
      </c>
      <c r="AR46" s="7" t="str">
        <f>IF(OR(AQ$44="S",AQ$44="STD",AQ$44="",AQ$44="A",AQ$44="AES",AQ$44="F",AQ$44="Fiber")," ",IF(OR(AQ$44="FS",AQ$44="D",AQ$44="DIS"),IF(MOD(AQ45,9)=0,"—",16*AQ45),IF(OR(AQ$44="M",AQ$44="MADI"),"—","Err")))</f>
        <v>—</v>
      </c>
      <c r="AS46" s="10">
        <f>IF(OR(AS$44="S",AS$44="STD",AS$44="",AS$44="A",AS$44="AES",AS$44="F",AS$44="Fiber")," ",IF(OR(AS$44="FS",AS$44="D",AS$44="DIS"),IF(MOD(AS45,9)=0,"—",16*AS45-15),IF(OR(AS$44="M",AS$44="MADI"),"—","Err")))</f>
        <v>1297</v>
      </c>
      <c r="AT46" s="7">
        <f>IF(OR(AS$44="S",AS$44="STD",AS$44="",AS$44="A",AS$44="AES",AS$44="F",AS$44="Fiber")," ",IF(OR(AS$44="FS",AS$44="D",AS$44="DIS"),IF(MOD(AS45,9)=0,"—",16*AS45),IF(OR(AS$44="M",AS$44="MADI"),"—","Err")))</f>
        <v>1312</v>
      </c>
      <c r="AU46" s="10" t="str">
        <f>IF(OR(AU$44="S",AU$44="STD",AU$44="",AU$44="A",AU$44="AES",AU$44="F",AU$44="Fiber")," ",IF(OR(AU$44="FS",AU$44="D",AU$44="DIS"),IF(MOD(AU45,9)=0,"—",16*AU45-15),IF(OR(AU$44="M",AU$44="MADI"),"—","Err")))</f>
        <v>—</v>
      </c>
      <c r="AV46" s="7" t="str">
        <f>IF(OR(AU$44="S",AU$44="STD",AU$44="",AU$44="A",AU$44="AES",AU$44="F",AU$44="Fiber")," ",IF(OR(AU$44="FS",AU$44="D",AU$44="DIS"),IF(MOD(AU45,9)=0,"—",16*AU45),IF(OR(AU$44="M",AU$44="MADI"),"—","Err")))</f>
        <v>—</v>
      </c>
      <c r="AW46" s="10" t="str">
        <f>IF(OR(AW$44="S",AW$44="STD",AW$44="",AW$44="A",AW$44="AES",AW$44="F",AW$44="Fiber")," ",IF(OR(AW$44="FS",AW$44="D",AW$44="DIS"),IF(MOD(AW45,9)=0,"—",16*AW45-15),IF(OR(AW$44="M",AW$44="MADI"),"—","Err")))</f>
        <v>—</v>
      </c>
      <c r="AX46" s="7" t="str">
        <f>IF(OR(AW$44="S",AW$44="STD",AW$44="",AW$44="A",AW$44="AES",AW$44="F",AW$44="Fiber")," ",IF(OR(AW$44="FS",AW$44="D",AW$44="DIS"),IF(MOD(AW45,9)=0,"—",16*AW45),IF(OR(AW$44="M",AW$44="MADI"),"—","Err")))</f>
        <v>—</v>
      </c>
      <c r="AY46" s="10">
        <f>IF(OR(AY$44="S",AY$44="STD",AY$44="",AY$44="A",AY$44="AES",AY$44="F",AY$44="Fiber")," ",IF(OR(AY$44="FS",AY$44="D",AY$44="DIS"),IF(MOD(AY45,9)=0,"—",16*AY45-15),IF(OR(AY$44="M",AY$44="MADI"),"—","Err")))</f>
        <v>865</v>
      </c>
      <c r="AZ46" s="7">
        <f>IF(OR(AY$44="S",AY$44="STD",AY$44="",AY$44="A",AY$44="AES",AY$44="F",AY$44="Fiber")," ",IF(OR(AY$44="FS",AY$44="D",AY$44="DIS"),IF(MOD(AY45,9)=0,"—",16*AY45),IF(OR(AY$44="M",AY$44="MADI"),"—","Err")))</f>
        <v>880</v>
      </c>
      <c r="BA46" s="10" t="str">
        <f>IF(OR(BA$44="S",BA$44="STD",BA$44="",BA$44="A",BA$44="AES",BA$44="F",BA$44="Fiber")," ",IF(OR(BA$44="FS",BA$44="D",BA$44="DIS"),IF(MOD(BA45,9)=0,"—",16*BA45-15),IF(OR(BA$44="M",BA$44="MADI"),"—","Err")))</f>
        <v xml:space="preserve"> </v>
      </c>
      <c r="BB46" s="7" t="str">
        <f>IF(OR(BA$44="S",BA$44="STD",BA$44="",BA$44="A",BA$44="AES",BA$44="F",BA$44="Fiber")," ",IF(OR(BA$44="FS",BA$44="D",BA$44="DIS"),IF(MOD(BA45,9)=0,"—",16*BA45),IF(OR(BA$44="M",BA$44="MADI"),"—","Err")))</f>
        <v xml:space="preserve"> </v>
      </c>
      <c r="BC46" s="10" t="str">
        <f>IF(OR(BC$44="S",BC$44="STD",BC$44="",BC$44="A",BC$44="AES",BC$44="F",BC$44="Fiber")," ",IF(OR(BC$44="FS",BC$44="D",BC$44="DIS"),IF(MOD(BC45,9)=0,"—",16*BC45-15),IF(OR(BC$44="M",BC$44="MADI"),"—","Err")))</f>
        <v>—</v>
      </c>
      <c r="BD46" s="7" t="str">
        <f>IF(OR(BC$44="S",BC$44="STD",BC$44="",BC$44="A",BC$44="AES",BC$44="F",BC$44="Fiber")," ",IF(OR(BC$44="FS",BC$44="D",BC$44="DIS"),IF(MOD(BC45,9)=0,"—",16*BC45),IF(OR(BC$44="M",BC$44="MADI"),"—","Err")))</f>
        <v>—</v>
      </c>
      <c r="BE46" s="10" t="str">
        <f>IF(OR(BE$44="S",BE$44="STD",BE$44="",BE$44="A",BE$44="AES",BE$44="F",BE$44="Fiber")," ",IF(OR(BE$44="FS",BE$44="D",BE$44="DIS"),IF(MOD(BE45,9)=0,"—",16*BE45-15),IF(OR(BE$44="M",BE$44="MADI"),"—","Err")))</f>
        <v>—</v>
      </c>
      <c r="BF46" s="7" t="str">
        <f>IF(OR(BE$44="S",BE$44="STD",BE$44="",BE$44="A",BE$44="AES",BE$44="F",BE$44="Fiber")," ",IF(OR(BE$44="FS",BE$44="D",BE$44="DIS"),IF(MOD(BE45,9)=0,"—",16*BE45),IF(OR(BE$44="M",BE$44="MADI"),"—","Err")))</f>
        <v>—</v>
      </c>
      <c r="BG46" s="10" t="str">
        <f>IF(OR(BG$44="S",BG$44="STD",BG$44="",BG$44="A",BG$44="AES",BG$44="F",BG$44="Fiber")," ",IF(OR(BG$44="FS",BG$44="D",BG$44="DIS"),IF(MOD(BG45,9)=0,"—",16*BG45-15),IF(OR(BG$44="M",BG$44="MADI"),"—","Err")))</f>
        <v>—</v>
      </c>
      <c r="BH46" s="7" t="str">
        <f>IF(OR(BG$44="S",BG$44="STD",BG$44="",BG$44="A",BG$44="AES",BG$44="F",BG$44="Fiber")," ",IF(OR(BG$44="FS",BG$44="D",BG$44="DIS"),IF(MOD(BG45,9)=0,"—",16*BG45),IF(OR(BG$44="M",BG$44="MADI"),"—","Err")))</f>
        <v>—</v>
      </c>
      <c r="BI46" s="10" t="str">
        <f>IF(OR(BI$44="S",BI$44="STD",BI$44="",BI$44="A",BI$44="AES",BI$44="F",BI$44="Fiber")," ",IF(OR(BI$44="FS",BI$44="D",BI$44="DIS"),IF(MOD(BI45,9)=0,"—",16*BI45-15),IF(OR(BI$44="M",BI$44="MADI"),"—","Err")))</f>
        <v>—</v>
      </c>
      <c r="BJ46" s="7" t="str">
        <f>IF(OR(BI$44="S",BI$44="STD",BI$44="",BI$44="A",BI$44="AES",BI$44="F",BI$44="Fiber")," ",IF(OR(BI$44="FS",BI$44="D",BI$44="DIS"),IF(MOD(BI45,9)=0,"—",16*BI45),IF(OR(BI$44="M",BI$44="MADI"),"—","Err")))</f>
        <v>—</v>
      </c>
      <c r="BK46" s="10" t="str">
        <f>IF(OR(BK$44="S",BK$44="STD",BK$44="",BK$44="A",BK$44="AES",BK$44="F",BK$44="Fiber")," ",IF(OR(BK$44="FS",BK$44="D",BK$44="DIS"),IF(MOD(BK45,9)=0,"—",16*BK45-15),IF(OR(BK$44="M",BK$44="MADI"),"—","Err")))</f>
        <v>—</v>
      </c>
      <c r="BL46" s="7" t="str">
        <f>IF(OR(BK$44="S",BK$44="STD",BK$44="",BK$44="A",BK$44="AES",BK$44="F",BK$44="Fiber")," ",IF(OR(BK$44="FS",BK$44="D",BK$44="DIS"),IF(MOD(BK45,9)=0,"—",16*BK45),IF(OR(BK$44="M",BK$44="MADI"),"—","Err")))</f>
        <v>—</v>
      </c>
      <c r="BM46" s="17"/>
      <c r="BN46" s="14" t="s">
        <v>21</v>
      </c>
      <c r="BR46" s="13" t="s">
        <v>22</v>
      </c>
    </row>
    <row r="47" spans="1:70" x14ac:dyDescent="0.25">
      <c r="A47" s="9">
        <f>(A$43)*9-7</f>
        <v>281</v>
      </c>
      <c r="B47" s="6"/>
      <c r="C47" s="9">
        <f>(C$43)*9-7</f>
        <v>272</v>
      </c>
      <c r="D47" s="6"/>
      <c r="E47" s="9">
        <f>(E$43)*9-7</f>
        <v>263</v>
      </c>
      <c r="F47" s="6"/>
      <c r="G47" s="9">
        <f>(G$43)*9-7</f>
        <v>254</v>
      </c>
      <c r="H47" s="6"/>
      <c r="I47" s="9">
        <f>(I$43)*9-7</f>
        <v>245</v>
      </c>
      <c r="J47" s="6"/>
      <c r="K47" s="9">
        <f>(K$43)*9-7</f>
        <v>236</v>
      </c>
      <c r="L47" s="6"/>
      <c r="M47" s="9">
        <f>(M$43)*9-7</f>
        <v>227</v>
      </c>
      <c r="N47" s="6"/>
      <c r="O47" s="9">
        <f>(O$43)*9-7</f>
        <v>218</v>
      </c>
      <c r="P47" s="6"/>
      <c r="Q47" s="9">
        <f>(Q$43)*9-7</f>
        <v>209</v>
      </c>
      <c r="R47" s="6"/>
      <c r="S47" s="9">
        <f>(S$43)*9-7</f>
        <v>200</v>
      </c>
      <c r="T47" s="6"/>
      <c r="U47" s="9">
        <f>(U$43)*9-7</f>
        <v>191</v>
      </c>
      <c r="V47" s="6"/>
      <c r="W47" s="9">
        <f>(W$43)*9-7</f>
        <v>182</v>
      </c>
      <c r="X47" s="6"/>
      <c r="Y47" s="9">
        <f>(Y$43)*9-7</f>
        <v>173</v>
      </c>
      <c r="Z47" s="6"/>
      <c r="AA47" s="9">
        <f>(AA$43)*9-7</f>
        <v>164</v>
      </c>
      <c r="AB47" s="6"/>
      <c r="AC47" s="9">
        <f>(AC$43)*9-7</f>
        <v>155</v>
      </c>
      <c r="AD47" s="6"/>
      <c r="AE47" s="9">
        <f>(AE$43)*9-7</f>
        <v>146</v>
      </c>
      <c r="AF47" s="6"/>
      <c r="AG47" s="9">
        <f>(AG$43)*9-7</f>
        <v>137</v>
      </c>
      <c r="AH47" s="6"/>
      <c r="AI47" s="9">
        <f>(AI$43)*9-7</f>
        <v>128</v>
      </c>
      <c r="AJ47" s="6"/>
      <c r="AK47" s="9">
        <f>(AK$43)*9-7</f>
        <v>119</v>
      </c>
      <c r="AL47" s="6"/>
      <c r="AM47" s="9">
        <f>(AM$43)*9-7</f>
        <v>110</v>
      </c>
      <c r="AN47" s="6"/>
      <c r="AO47" s="9">
        <f>(AO$43)*9-7</f>
        <v>101</v>
      </c>
      <c r="AP47" s="6"/>
      <c r="AQ47" s="9">
        <f>(AQ$43)*9-7</f>
        <v>92</v>
      </c>
      <c r="AR47" s="6"/>
      <c r="AS47" s="9">
        <f>(AS$43)*9-7</f>
        <v>83</v>
      </c>
      <c r="AT47" s="6"/>
      <c r="AU47" s="9">
        <f>(AU$43)*9-7</f>
        <v>74</v>
      </c>
      <c r="AV47" s="6"/>
      <c r="AW47" s="9">
        <f>(AW$43)*9-7</f>
        <v>65</v>
      </c>
      <c r="AX47" s="6"/>
      <c r="AY47" s="9">
        <f>(AY$43)*9-7</f>
        <v>56</v>
      </c>
      <c r="AZ47" s="6"/>
      <c r="BA47" s="9">
        <f>(BA$43)*9-7</f>
        <v>47</v>
      </c>
      <c r="BB47" s="6"/>
      <c r="BC47" s="9">
        <f>(BC$43)*9-7</f>
        <v>38</v>
      </c>
      <c r="BD47" s="6"/>
      <c r="BE47" s="9">
        <f>(BE$43)*9-7</f>
        <v>29</v>
      </c>
      <c r="BF47" s="6"/>
      <c r="BG47" s="9">
        <f>(BG$43)*9-7</f>
        <v>20</v>
      </c>
      <c r="BH47" s="6"/>
      <c r="BI47" s="9">
        <f>(BI$43)*9-7</f>
        <v>11</v>
      </c>
      <c r="BJ47" s="6"/>
      <c r="BK47" s="9">
        <f>(BK$43)*9-7</f>
        <v>2</v>
      </c>
      <c r="BL47" s="6"/>
      <c r="BM47" s="18"/>
      <c r="BN47" s="16" t="s">
        <v>15</v>
      </c>
      <c r="BR47" s="13" t="s">
        <v>12</v>
      </c>
    </row>
    <row r="48" spans="1:70" x14ac:dyDescent="0.25">
      <c r="A48" s="10">
        <f>IF(OR(A$44="S",A$44="STD",A$44="",A$44="A",A$44="AES",A$44="F",A$44="Fiber")," ",IF(OR(A$44="FS",A$44="D",A$44="DIS"),IF(MOD(A47,9)=0,"—",16*A47-15),IF(OR(A$44="M",A$44="MADI"),"—","Err")))</f>
        <v>4481</v>
      </c>
      <c r="B48" s="7">
        <f>IF(OR(A$44="S",A$44="STD",A$44="",A$44="A",A$44="AES",A$44="F",A$44="Fiber")," ",IF(OR(A$44="FS",A$44="D",A$44="DIS"),IF(MOD(A47,9)=0,"—",16*A47),IF(OR(A$44="M",A$44="MADI"),"—","Err")))</f>
        <v>4496</v>
      </c>
      <c r="C48" s="10">
        <f>IF(OR(C$44="S",C$44="STD",C$44="",C$44="A",C$44="AES",C$44="F",C$44="Fiber")," ",IF(OR(C$44="FS",C$44="D",C$44="DIS"),IF(MOD(C47,9)=0,"—",16*C47-15),IF(OR(C$44="M",C$44="MADI"),"—","Err")))</f>
        <v>4337</v>
      </c>
      <c r="D48" s="7">
        <f>IF(OR(C$44="S",C$44="STD",C$44="",C$44="A",C$44="AES",C$44="F",C$44="Fiber")," ",IF(OR(C$44="FS",C$44="D",C$44="DIS"),IF(MOD(C47,9)=0,"—",16*C47),IF(OR(C$44="M",C$44="MADI"),"—","Err")))</f>
        <v>4352</v>
      </c>
      <c r="E48" s="10">
        <f>IF(OR(E$44="S",E$44="STD",E$44="",E$44="A",E$44="AES",E$44="F",E$44="Fiber")," ",IF(OR(E$44="FS",E$44="D",E$44="DIS"),IF(MOD(E47,9)=0,"—",16*E47-15),IF(OR(E$44="M",E$44="MADI"),"—","Err")))</f>
        <v>4193</v>
      </c>
      <c r="F48" s="7">
        <f>IF(OR(E$44="S",E$44="STD",E$44="",E$44="A",E$44="AES",E$44="F",E$44="Fiber")," ",IF(OR(E$44="FS",E$44="D",E$44="DIS"),IF(MOD(E47,9)=0,"—",16*E47),IF(OR(E$44="M",E$44="MADI"),"—","Err")))</f>
        <v>4208</v>
      </c>
      <c r="G48" s="10" t="str">
        <f>IF(OR(G$44="S",G$44="STD",G$44="",G$44="A",G$44="AES",G$44="F",G$44="Fiber")," ",IF(OR(G$44="FS",G$44="D",G$44="DIS"),IF(MOD(G47,9)=0,"—",16*G47-15),IF(OR(G$44="M",G$44="MADI"),"—","Err")))</f>
        <v>—</v>
      </c>
      <c r="H48" s="7" t="str">
        <f>IF(OR(G$44="S",G$44="STD",G$44="",G$44="A",G$44="AES",G$44="F",G$44="Fiber")," ",IF(OR(G$44="FS",G$44="D",G$44="DIS"),IF(MOD(G47,9)=0,"—",16*G47),IF(OR(G$44="M",G$44="MADI"),"—","Err")))</f>
        <v>—</v>
      </c>
      <c r="I48" s="10" t="str">
        <f>IF(OR(I$44="S",I$44="STD",I$44="",I$44="A",I$44="AES",I$44="F",I$44="Fiber")," ",IF(OR(I$44="FS",I$44="D",I$44="DIS"),IF(MOD(I47,9)=0,"—",16*I47-15),IF(OR(I$44="M",I$44="MADI"),"—","Err")))</f>
        <v xml:space="preserve"> </v>
      </c>
      <c r="J48" s="7" t="str">
        <f>IF(OR(I$44="S",I$44="STD",I$44="",I$44="A",I$44="AES",I$44="F",I$44="Fiber")," ",IF(OR(I$44="FS",I$44="D",I$44="DIS"),IF(MOD(I47,9)=0,"—",16*I47),IF(OR(I$44="M",I$44="MADI"),"—","Err")))</f>
        <v xml:space="preserve"> </v>
      </c>
      <c r="K48" s="10">
        <f>IF(OR(K$44="S",K$44="STD",K$44="",K$44="A",K$44="AES",K$44="F",K$44="Fiber")," ",IF(OR(K$44="FS",K$44="D",K$44="DIS"),IF(MOD(K47,9)=0,"—",16*K47-15),IF(OR(K$44="M",K$44="MADI"),"—","Err")))</f>
        <v>3761</v>
      </c>
      <c r="L48" s="7">
        <f>IF(OR(K$44="S",K$44="STD",K$44="",K$44="A",K$44="AES",K$44="F",K$44="Fiber")," ",IF(OR(K$44="FS",K$44="D",K$44="DIS"),IF(MOD(K47,9)=0,"—",16*K47),IF(OR(K$44="M",K$44="MADI"),"—","Err")))</f>
        <v>3776</v>
      </c>
      <c r="M48" s="10" t="str">
        <f>IF(OR(M$44="S",M$44="STD",M$44="",M$44="A",M$44="AES",M$44="F",M$44="Fiber")," ",IF(OR(M$44="FS",M$44="D",M$44="DIS"),IF(MOD(M47,9)=0,"—",16*M47-15),IF(OR(M$44="M",M$44="MADI"),"—","Err")))</f>
        <v>—</v>
      </c>
      <c r="N48" s="7" t="str">
        <f>IF(OR(M$44="S",M$44="STD",M$44="",M$44="A",M$44="AES",M$44="F",M$44="Fiber")," ",IF(OR(M$44="FS",M$44="D",M$44="DIS"),IF(MOD(M47,9)=0,"—",16*M47),IF(OR(M$44="M",M$44="MADI"),"—","Err")))</f>
        <v>—</v>
      </c>
      <c r="O48" s="10" t="str">
        <f>IF(OR(O$44="S",O$44="STD",O$44="",O$44="A",O$44="AES",O$44="F",O$44="Fiber")," ",IF(OR(O$44="FS",O$44="D",O$44="DIS"),IF(MOD(O47,9)=0,"—",16*O47-15),IF(OR(O$44="M",O$44="MADI"),"—","Err")))</f>
        <v xml:space="preserve"> </v>
      </c>
      <c r="P48" s="7" t="str">
        <f>IF(OR(O$44="S",O$44="STD",O$44="",O$44="A",O$44="AES",O$44="F",O$44="Fiber")," ",IF(OR(O$44="FS",O$44="D",O$44="DIS"),IF(MOD(O47,9)=0,"—",16*O47),IF(OR(O$44="M",O$44="MADI"),"—","Err")))</f>
        <v xml:space="preserve"> </v>
      </c>
      <c r="Q48" s="10" t="str">
        <f>IF(OR(Q$44="S",Q$44="STD",Q$44="",Q$44="A",Q$44="AES",Q$44="F",Q$44="Fiber")," ",IF(OR(Q$44="FS",Q$44="D",Q$44="DIS"),IF(MOD(Q47,9)=0,"—",16*Q47-15),IF(OR(Q$44="M",Q$44="MADI"),"—","Err")))</f>
        <v>Err</v>
      </c>
      <c r="R48" s="7" t="str">
        <f>IF(OR(Q$44="S",Q$44="STD",Q$44="",Q$44="A",Q$44="AES",Q$44="F",Q$44="Fiber")," ",IF(OR(Q$44="FS",Q$44="D",Q$44="DIS"),IF(MOD(Q47,9)=0,"—",16*Q47),IF(OR(Q$44="M",Q$44="MADI"),"—","Err")))</f>
        <v>Err</v>
      </c>
      <c r="S48" s="10" t="str">
        <f>IF(OR(S$44="S",S$44="STD",S$44="",S$44="A",S$44="AES",S$44="F",S$44="Fiber")," ",IF(OR(S$44="FS",S$44="D",S$44="DIS"),IF(MOD(S47,9)=0,"—",16*S47-15),IF(OR(S$44="M",S$44="MADI"),"—","Err")))</f>
        <v xml:space="preserve"> </v>
      </c>
      <c r="T48" s="7" t="str">
        <f>IF(OR(S$44="S",S$44="STD",S$44="",S$44="A",S$44="AES",S$44="F",S$44="Fiber")," ",IF(OR(S$44="FS",S$44="D",S$44="DIS"),IF(MOD(S47,9)=0,"—",16*S47),IF(OR(S$44="M",S$44="MADI"),"—","Err")))</f>
        <v xml:space="preserve"> </v>
      </c>
      <c r="U48" s="10" t="str">
        <f>IF(OR(U$44="S",U$44="STD",U$44="",U$44="A",U$44="AES",U$44="F",U$44="Fiber")," ",IF(OR(U$44="FS",U$44="D",U$44="DIS"),IF(MOD(U47,9)=0,"—",16*U47-15),IF(OR(U$44="M",U$44="MADI"),"—","Err")))</f>
        <v xml:space="preserve"> </v>
      </c>
      <c r="V48" s="7" t="str">
        <f>IF(OR(U$44="S",U$44="STD",U$44="",U$44="A",U$44="AES",U$44="F",U$44="Fiber")," ",IF(OR(U$44="FS",U$44="D",U$44="DIS"),IF(MOD(U47,9)=0,"—",16*U47),IF(OR(U$44="M",U$44="MADI"),"—","Err")))</f>
        <v xml:space="preserve"> </v>
      </c>
      <c r="W48" s="10" t="str">
        <f>IF(OR(W$44="S",W$44="STD",W$44="",W$44="A",W$44="AES",W$44="F",W$44="Fiber")," ",IF(OR(W$44="FS",W$44="D",W$44="DIS"),IF(MOD(W47,9)=0,"—",16*W47-15),IF(OR(W$44="M",W$44="MADI"),"—","Err")))</f>
        <v xml:space="preserve"> </v>
      </c>
      <c r="X48" s="7" t="str">
        <f>IF(OR(W$44="S",W$44="STD",W$44="",W$44="A",W$44="AES",W$44="F",W$44="Fiber")," ",IF(OR(W$44="FS",W$44="D",W$44="DIS"),IF(MOD(W47,9)=0,"—",16*W47),IF(OR(W$44="M",W$44="MADI"),"—","Err")))</f>
        <v xml:space="preserve"> </v>
      </c>
      <c r="Y48" s="10">
        <f>IF(OR(Y$44="S",Y$44="STD",Y$44="",Y$44="A",Y$44="AES",Y$44="F",Y$44="Fiber")," ",IF(OR(Y$44="FS",Y$44="D",Y$44="DIS"),IF(MOD(Y47,9)=0,"—",16*Y47-15),IF(OR(Y$44="M",Y$44="MADI"),"—","Err")))</f>
        <v>2753</v>
      </c>
      <c r="Z48" s="7">
        <f>IF(OR(Y$44="S",Y$44="STD",Y$44="",Y$44="A",Y$44="AES",Y$44="F",Y$44="Fiber")," ",IF(OR(Y$44="FS",Y$44="D",Y$44="DIS"),IF(MOD(Y47,9)=0,"—",16*Y47),IF(OR(Y$44="M",Y$44="MADI"),"—","Err")))</f>
        <v>2768</v>
      </c>
      <c r="AA48" s="10">
        <f>IF(OR(AA$44="S",AA$44="STD",AA$44="",AA$44="A",AA$44="AES",AA$44="F",AA$44="Fiber")," ",IF(OR(AA$44="FS",AA$44="D",AA$44="DIS"),IF(MOD(AA47,9)=0,"—",16*AA47-15),IF(OR(AA$44="M",AA$44="MADI"),"—","Err")))</f>
        <v>2609</v>
      </c>
      <c r="AB48" s="7">
        <f>IF(OR(AA$44="S",AA$44="STD",AA$44="",AA$44="A",AA$44="AES",AA$44="F",AA$44="Fiber")," ",IF(OR(AA$44="FS",AA$44="D",AA$44="DIS"),IF(MOD(AA47,9)=0,"—",16*AA47),IF(OR(AA$44="M",AA$44="MADI"),"—","Err")))</f>
        <v>2624</v>
      </c>
      <c r="AC48" s="10">
        <f>IF(OR(AC$44="S",AC$44="STD",AC$44="",AC$44="A",AC$44="AES",AC$44="F",AC$44="Fiber")," ",IF(OR(AC$44="FS",AC$44="D",AC$44="DIS"),IF(MOD(AC47,9)=0,"—",16*AC47-15),IF(OR(AC$44="M",AC$44="MADI"),"—","Err")))</f>
        <v>2465</v>
      </c>
      <c r="AD48" s="7">
        <f>IF(OR(AC$44="S",AC$44="STD",AC$44="",AC$44="A",AC$44="AES",AC$44="F",AC$44="Fiber")," ",IF(OR(AC$44="FS",AC$44="D",AC$44="DIS"),IF(MOD(AC47,9)=0,"—",16*AC47),IF(OR(AC$44="M",AC$44="MADI"),"—","Err")))</f>
        <v>2480</v>
      </c>
      <c r="AE48" s="10">
        <f>IF(OR(AE$44="S",AE$44="STD",AE$44="",AE$44="A",AE$44="AES",AE$44="F",AE$44="Fiber")," ",IF(OR(AE$44="FS",AE$44="D",AE$44="DIS"),IF(MOD(AE47,9)=0,"—",16*AE47-15),IF(OR(AE$44="M",AE$44="MADI"),"—","Err")))</f>
        <v>2321</v>
      </c>
      <c r="AF48" s="7">
        <f>IF(OR(AE$44="S",AE$44="STD",AE$44="",AE$44="A",AE$44="AES",AE$44="F",AE$44="Fiber")," ",IF(OR(AE$44="FS",AE$44="D",AE$44="DIS"),IF(MOD(AE47,9)=0,"—",16*AE47),IF(OR(AE$44="M",AE$44="MADI"),"—","Err")))</f>
        <v>2336</v>
      </c>
      <c r="AG48" s="10" t="str">
        <f>IF(OR(AG$44="S",AG$44="STD",AG$44="",AG$44="A",AG$44="AES",AG$44="F",AG$44="Fiber")," ",IF(OR(AG$44="FS",AG$44="D",AG$44="DIS"),IF(MOD(AG47,9)=0,"—",16*AG47-15),IF(OR(AG$44="M",AG$44="MADI"),"—","Err")))</f>
        <v>—</v>
      </c>
      <c r="AH48" s="7" t="str">
        <f>IF(OR(AG$44="S",AG$44="STD",AG$44="",AG$44="A",AG$44="AES",AG$44="F",AG$44="Fiber")," ",IF(OR(AG$44="FS",AG$44="D",AG$44="DIS"),IF(MOD(AG47,9)=0,"—",16*AG47),IF(OR(AG$44="M",AG$44="MADI"),"—","Err")))</f>
        <v>—</v>
      </c>
      <c r="AI48" s="10" t="str">
        <f>IF(OR(AI$44="S",AI$44="STD",AI$44="",AI$44="A",AI$44="AES",AI$44="F",AI$44="Fiber")," ",IF(OR(AI$44="FS",AI$44="D",AI$44="DIS"),IF(MOD(AI47,9)=0,"—",16*AI47-15),IF(OR(AI$44="M",AI$44="MADI"),"—","Err")))</f>
        <v>—</v>
      </c>
      <c r="AJ48" s="7" t="str">
        <f>IF(OR(AI$44="S",AI$44="STD",AI$44="",AI$44="A",AI$44="AES",AI$44="F",AI$44="Fiber")," ",IF(OR(AI$44="FS",AI$44="D",AI$44="DIS"),IF(MOD(AI47,9)=0,"—",16*AI47),IF(OR(AI$44="M",AI$44="MADI"),"—","Err")))</f>
        <v>—</v>
      </c>
      <c r="AK48" s="10" t="str">
        <f>IF(OR(AK$44="S",AK$44="STD",AK$44="",AK$44="A",AK$44="AES",AK$44="F",AK$44="Fiber")," ",IF(OR(AK$44="FS",AK$44="D",AK$44="DIS"),IF(MOD(AK47,9)=0,"—",16*AK47-15),IF(OR(AK$44="M",AK$44="MADI"),"—","Err")))</f>
        <v>—</v>
      </c>
      <c r="AL48" s="7" t="str">
        <f>IF(OR(AK$44="S",AK$44="STD",AK$44="",AK$44="A",AK$44="AES",AK$44="F",AK$44="Fiber")," ",IF(OR(AK$44="FS",AK$44="D",AK$44="DIS"),IF(MOD(AK47,9)=0,"—",16*AK47),IF(OR(AK$44="M",AK$44="MADI"),"—","Err")))</f>
        <v>—</v>
      </c>
      <c r="AM48" s="10" t="str">
        <f>IF(OR(AM$44="S",AM$44="STD",AM$44="",AM$44="A",AM$44="AES",AM$44="F",AM$44="Fiber")," ",IF(OR(AM$44="FS",AM$44="D",AM$44="DIS"),IF(MOD(AM47,9)=0,"—",16*AM47-15),IF(OR(AM$44="M",AM$44="MADI"),"—","Err")))</f>
        <v>—</v>
      </c>
      <c r="AN48" s="7" t="str">
        <f>IF(OR(AM$44="S",AM$44="STD",AM$44="",AM$44="A",AM$44="AES",AM$44="F",AM$44="Fiber")," ",IF(OR(AM$44="FS",AM$44="D",AM$44="DIS"),IF(MOD(AM47,9)=0,"—",16*AM47),IF(OR(AM$44="M",AM$44="MADI"),"—","Err")))</f>
        <v>—</v>
      </c>
      <c r="AO48" s="10" t="str">
        <f>IF(OR(AO$44="S",AO$44="STD",AO$44="",AO$44="A",AO$44="AES",AO$44="F",AO$44="Fiber")," ",IF(OR(AO$44="FS",AO$44="D",AO$44="DIS"),IF(MOD(AO47,9)=0,"—",16*AO47-15),IF(OR(AO$44="M",AO$44="MADI"),"—","Err")))</f>
        <v>—</v>
      </c>
      <c r="AP48" s="7" t="str">
        <f>IF(OR(AO$44="S",AO$44="STD",AO$44="",AO$44="A",AO$44="AES",AO$44="F",AO$44="Fiber")," ",IF(OR(AO$44="FS",AO$44="D",AO$44="DIS"),IF(MOD(AO47,9)=0,"—",16*AO47),IF(OR(AO$44="M",AO$44="MADI"),"—","Err")))</f>
        <v>—</v>
      </c>
      <c r="AQ48" s="10" t="str">
        <f>IF(OR(AQ$44="S",AQ$44="STD",AQ$44="",AQ$44="A",AQ$44="AES",AQ$44="F",AQ$44="Fiber")," ",IF(OR(AQ$44="FS",AQ$44="D",AQ$44="DIS"),IF(MOD(AQ47,9)=0,"—",16*AQ47-15),IF(OR(AQ$44="M",AQ$44="MADI"),"—","Err")))</f>
        <v>—</v>
      </c>
      <c r="AR48" s="7" t="str">
        <f>IF(OR(AQ$44="S",AQ$44="STD",AQ$44="",AQ$44="A",AQ$44="AES",AQ$44="F",AQ$44="Fiber")," ",IF(OR(AQ$44="FS",AQ$44="D",AQ$44="DIS"),IF(MOD(AQ47,9)=0,"—",16*AQ47),IF(OR(AQ$44="M",AQ$44="MADI"),"—","Err")))</f>
        <v>—</v>
      </c>
      <c r="AS48" s="10">
        <f>IF(OR(AS$44="S",AS$44="STD",AS$44="",AS$44="A",AS$44="AES",AS$44="F",AS$44="Fiber")," ",IF(OR(AS$44="FS",AS$44="D",AS$44="DIS"),IF(MOD(AS47,9)=0,"—",16*AS47-15),IF(OR(AS$44="M",AS$44="MADI"),"—","Err")))</f>
        <v>1313</v>
      </c>
      <c r="AT48" s="7">
        <f>IF(OR(AS$44="S",AS$44="STD",AS$44="",AS$44="A",AS$44="AES",AS$44="F",AS$44="Fiber")," ",IF(OR(AS$44="FS",AS$44="D",AS$44="DIS"),IF(MOD(AS47,9)=0,"—",16*AS47),IF(OR(AS$44="M",AS$44="MADI"),"—","Err")))</f>
        <v>1328</v>
      </c>
      <c r="AU48" s="10" t="str">
        <f>IF(OR(AU$44="S",AU$44="STD",AU$44="",AU$44="A",AU$44="AES",AU$44="F",AU$44="Fiber")," ",IF(OR(AU$44="FS",AU$44="D",AU$44="DIS"),IF(MOD(AU47,9)=0,"—",16*AU47-15),IF(OR(AU$44="M",AU$44="MADI"),"—","Err")))</f>
        <v>—</v>
      </c>
      <c r="AV48" s="7" t="str">
        <f>IF(OR(AU$44="S",AU$44="STD",AU$44="",AU$44="A",AU$44="AES",AU$44="F",AU$44="Fiber")," ",IF(OR(AU$44="FS",AU$44="D",AU$44="DIS"),IF(MOD(AU47,9)=0,"—",16*AU47),IF(OR(AU$44="M",AU$44="MADI"),"—","Err")))</f>
        <v>—</v>
      </c>
      <c r="AW48" s="10" t="str">
        <f>IF(OR(AW$44="S",AW$44="STD",AW$44="",AW$44="A",AW$44="AES",AW$44="F",AW$44="Fiber")," ",IF(OR(AW$44="FS",AW$44="D",AW$44="DIS"),IF(MOD(AW47,9)=0,"—",16*AW47-15),IF(OR(AW$44="M",AW$44="MADI"),"—","Err")))</f>
        <v>—</v>
      </c>
      <c r="AX48" s="7" t="str">
        <f>IF(OR(AW$44="S",AW$44="STD",AW$44="",AW$44="A",AW$44="AES",AW$44="F",AW$44="Fiber")," ",IF(OR(AW$44="FS",AW$44="D",AW$44="DIS"),IF(MOD(AW47,9)=0,"—",16*AW47),IF(OR(AW$44="M",AW$44="MADI"),"—","Err")))</f>
        <v>—</v>
      </c>
      <c r="AY48" s="10">
        <f>IF(OR(AY$44="S",AY$44="STD",AY$44="",AY$44="A",AY$44="AES",AY$44="F",AY$44="Fiber")," ",IF(OR(AY$44="FS",AY$44="D",AY$44="DIS"),IF(MOD(AY47,9)=0,"—",16*AY47-15),IF(OR(AY$44="M",AY$44="MADI"),"—","Err")))</f>
        <v>881</v>
      </c>
      <c r="AZ48" s="7">
        <f>IF(OR(AY$44="S",AY$44="STD",AY$44="",AY$44="A",AY$44="AES",AY$44="F",AY$44="Fiber")," ",IF(OR(AY$44="FS",AY$44="D",AY$44="DIS"),IF(MOD(AY47,9)=0,"—",16*AY47),IF(OR(AY$44="M",AY$44="MADI"),"—","Err")))</f>
        <v>896</v>
      </c>
      <c r="BA48" s="10" t="str">
        <f>IF(OR(BA$44="S",BA$44="STD",BA$44="",BA$44="A",BA$44="AES",BA$44="F",BA$44="Fiber")," ",IF(OR(BA$44="FS",BA$44="D",BA$44="DIS"),IF(MOD(BA47,9)=0,"—",16*BA47-15),IF(OR(BA$44="M",BA$44="MADI"),"—","Err")))</f>
        <v xml:space="preserve"> </v>
      </c>
      <c r="BB48" s="7" t="str">
        <f>IF(OR(BA$44="S",BA$44="STD",BA$44="",BA$44="A",BA$44="AES",BA$44="F",BA$44="Fiber")," ",IF(OR(BA$44="FS",BA$44="D",BA$44="DIS"),IF(MOD(BA47,9)=0,"—",16*BA47),IF(OR(BA$44="M",BA$44="MADI"),"—","Err")))</f>
        <v xml:space="preserve"> </v>
      </c>
      <c r="BC48" s="10" t="str">
        <f>IF(OR(BC$44="S",BC$44="STD",BC$44="",BC$44="A",BC$44="AES",BC$44="F",BC$44="Fiber")," ",IF(OR(BC$44="FS",BC$44="D",BC$44="DIS"),IF(MOD(BC47,9)=0,"—",16*BC47-15),IF(OR(BC$44="M",BC$44="MADI"),"—","Err")))</f>
        <v>—</v>
      </c>
      <c r="BD48" s="7" t="str">
        <f>IF(OR(BC$44="S",BC$44="STD",BC$44="",BC$44="A",BC$44="AES",BC$44="F",BC$44="Fiber")," ",IF(OR(BC$44="FS",BC$44="D",BC$44="DIS"),IF(MOD(BC47,9)=0,"—",16*BC47),IF(OR(BC$44="M",BC$44="MADI"),"—","Err")))</f>
        <v>—</v>
      </c>
      <c r="BE48" s="10" t="str">
        <f>IF(OR(BE$44="S",BE$44="STD",BE$44="",BE$44="A",BE$44="AES",BE$44="F",BE$44="Fiber")," ",IF(OR(BE$44="FS",BE$44="D",BE$44="DIS"),IF(MOD(BE47,9)=0,"—",16*BE47-15),IF(OR(BE$44="M",BE$44="MADI"),"—","Err")))</f>
        <v>—</v>
      </c>
      <c r="BF48" s="7" t="str">
        <f>IF(OR(BE$44="S",BE$44="STD",BE$44="",BE$44="A",BE$44="AES",BE$44="F",BE$44="Fiber")," ",IF(OR(BE$44="FS",BE$44="D",BE$44="DIS"),IF(MOD(BE47,9)=0,"—",16*BE47),IF(OR(BE$44="M",BE$44="MADI"),"—","Err")))</f>
        <v>—</v>
      </c>
      <c r="BG48" s="10" t="str">
        <f>IF(OR(BG$44="S",BG$44="STD",BG$44="",BG$44="A",BG$44="AES",BG$44="F",BG$44="Fiber")," ",IF(OR(BG$44="FS",BG$44="D",BG$44="DIS"),IF(MOD(BG47,9)=0,"—",16*BG47-15),IF(OR(BG$44="M",BG$44="MADI"),"—","Err")))</f>
        <v>—</v>
      </c>
      <c r="BH48" s="7" t="str">
        <f>IF(OR(BG$44="S",BG$44="STD",BG$44="",BG$44="A",BG$44="AES",BG$44="F",BG$44="Fiber")," ",IF(OR(BG$44="FS",BG$44="D",BG$44="DIS"),IF(MOD(BG47,9)=0,"—",16*BG47),IF(OR(BG$44="M",BG$44="MADI"),"—","Err")))</f>
        <v>—</v>
      </c>
      <c r="BI48" s="10" t="str">
        <f>IF(OR(BI$44="S",BI$44="STD",BI$44="",BI$44="A",BI$44="AES",BI$44="F",BI$44="Fiber")," ",IF(OR(BI$44="FS",BI$44="D",BI$44="DIS"),IF(MOD(BI47,9)=0,"—",16*BI47-15),IF(OR(BI$44="M",BI$44="MADI"),"—","Err")))</f>
        <v>—</v>
      </c>
      <c r="BJ48" s="7" t="str">
        <f>IF(OR(BI$44="S",BI$44="STD",BI$44="",BI$44="A",BI$44="AES",BI$44="F",BI$44="Fiber")," ",IF(OR(BI$44="FS",BI$44="D",BI$44="DIS"),IF(MOD(BI47,9)=0,"—",16*BI47),IF(OR(BI$44="M",BI$44="MADI"),"—","Err")))</f>
        <v>—</v>
      </c>
      <c r="BK48" s="10" t="str">
        <f>IF(OR(BK$44="S",BK$44="STD",BK$44="",BK$44="A",BK$44="AES",BK$44="F",BK$44="Fiber")," ",IF(OR(BK$44="FS",BK$44="D",BK$44="DIS"),IF(MOD(BK47,9)=0,"—",16*BK47-15),IF(OR(BK$44="M",BK$44="MADI"),"—","Err")))</f>
        <v>—</v>
      </c>
      <c r="BL48" s="7" t="str">
        <f>IF(OR(BK$44="S",BK$44="STD",BK$44="",BK$44="A",BK$44="AES",BK$44="F",BK$44="Fiber")," ",IF(OR(BK$44="FS",BK$44="D",BK$44="DIS"),IF(MOD(BK47,9)=0,"—",16*BK47),IF(OR(BK$44="M",BK$44="MADI"),"—","Err")))</f>
        <v>—</v>
      </c>
      <c r="BM48" s="12"/>
      <c r="BN48" s="14" t="s">
        <v>16</v>
      </c>
      <c r="BR48" s="13" t="s">
        <v>17</v>
      </c>
    </row>
    <row r="49" spans="1:70" x14ac:dyDescent="0.25">
      <c r="A49" s="9">
        <f>(A$43)*9-6</f>
        <v>282</v>
      </c>
      <c r="B49" s="6"/>
      <c r="C49" s="9">
        <f>(C$43)*9-6</f>
        <v>273</v>
      </c>
      <c r="D49" s="6"/>
      <c r="E49" s="9">
        <f>(E$43)*9-6</f>
        <v>264</v>
      </c>
      <c r="F49" s="6"/>
      <c r="G49" s="9">
        <f>(G$43)*9-6</f>
        <v>255</v>
      </c>
      <c r="H49" s="6"/>
      <c r="I49" s="9">
        <f>(I$43)*9-6</f>
        <v>246</v>
      </c>
      <c r="J49" s="6"/>
      <c r="K49" s="9">
        <f>(K$43)*9-6</f>
        <v>237</v>
      </c>
      <c r="L49" s="6"/>
      <c r="M49" s="9">
        <f>(M$43)*9-6</f>
        <v>228</v>
      </c>
      <c r="N49" s="6"/>
      <c r="O49" s="9">
        <f>(O$43)*9-6</f>
        <v>219</v>
      </c>
      <c r="P49" s="6"/>
      <c r="Q49" s="9">
        <f>(Q$43)*9-6</f>
        <v>210</v>
      </c>
      <c r="R49" s="6"/>
      <c r="S49" s="9">
        <f>(S$43)*9-6</f>
        <v>201</v>
      </c>
      <c r="T49" s="6"/>
      <c r="U49" s="9">
        <f>(U$43)*9-6</f>
        <v>192</v>
      </c>
      <c r="V49" s="6"/>
      <c r="W49" s="9">
        <f>(W$43)*9-6</f>
        <v>183</v>
      </c>
      <c r="X49" s="6"/>
      <c r="Y49" s="9">
        <f>(Y$43)*9-6</f>
        <v>174</v>
      </c>
      <c r="Z49" s="6"/>
      <c r="AA49" s="9">
        <f>(AA$43)*9-6</f>
        <v>165</v>
      </c>
      <c r="AB49" s="6"/>
      <c r="AC49" s="9">
        <f>(AC$43)*9-6</f>
        <v>156</v>
      </c>
      <c r="AD49" s="6"/>
      <c r="AE49" s="9">
        <f>(AE$43)*9-6</f>
        <v>147</v>
      </c>
      <c r="AF49" s="6"/>
      <c r="AG49" s="9">
        <f>(AG$43)*9-6</f>
        <v>138</v>
      </c>
      <c r="AH49" s="6"/>
      <c r="AI49" s="9">
        <f>(AI$43)*9-6</f>
        <v>129</v>
      </c>
      <c r="AJ49" s="6"/>
      <c r="AK49" s="9">
        <f>(AK$43)*9-6</f>
        <v>120</v>
      </c>
      <c r="AL49" s="6"/>
      <c r="AM49" s="9">
        <f>(AM$43)*9-6</f>
        <v>111</v>
      </c>
      <c r="AN49" s="6"/>
      <c r="AO49" s="9">
        <f>(AO$43)*9-6</f>
        <v>102</v>
      </c>
      <c r="AP49" s="6"/>
      <c r="AQ49" s="9">
        <f>(AQ$43)*9-6</f>
        <v>93</v>
      </c>
      <c r="AR49" s="6"/>
      <c r="AS49" s="9">
        <f>(AS$43)*9-6</f>
        <v>84</v>
      </c>
      <c r="AT49" s="6"/>
      <c r="AU49" s="9">
        <f>(AU$43)*9-6</f>
        <v>75</v>
      </c>
      <c r="AV49" s="6"/>
      <c r="AW49" s="9">
        <f>(AW$43)*9-6</f>
        <v>66</v>
      </c>
      <c r="AX49" s="6"/>
      <c r="AY49" s="9">
        <f>(AY$43)*9-6</f>
        <v>57</v>
      </c>
      <c r="AZ49" s="6"/>
      <c r="BA49" s="9">
        <f>(BA$43)*9-6</f>
        <v>48</v>
      </c>
      <c r="BB49" s="6"/>
      <c r="BC49" s="9">
        <f>(BC$43)*9-6</f>
        <v>39</v>
      </c>
      <c r="BD49" s="6"/>
      <c r="BE49" s="9">
        <f>(BE$43)*9-6</f>
        <v>30</v>
      </c>
      <c r="BF49" s="6"/>
      <c r="BG49" s="9">
        <f>(BG$43)*9-6</f>
        <v>21</v>
      </c>
      <c r="BH49" s="6"/>
      <c r="BI49" s="9">
        <f>(BI$43)*9-6</f>
        <v>12</v>
      </c>
      <c r="BJ49" s="6"/>
      <c r="BK49" s="9">
        <f>(BK$43)*9-6</f>
        <v>3</v>
      </c>
      <c r="BL49" s="6"/>
      <c r="BM49" s="12"/>
      <c r="BN49" s="14" t="s">
        <v>24</v>
      </c>
      <c r="BR49" s="13" t="s">
        <v>23</v>
      </c>
    </row>
    <row r="50" spans="1:70" x14ac:dyDescent="0.25">
      <c r="A50" s="10">
        <f>IF(OR(A$44="S",A$44="STD",A$44="",A$44="A",A$44="AES",A$44="F",A$44="Fiber")," ",IF(OR(A$44="FS",A$44="D",A$44="DIS"),IF(MOD(A49,9)=0,"—",16*A49-15),IF(OR(A$44="M",A$44="MADI"),"—","Err")))</f>
        <v>4497</v>
      </c>
      <c r="B50" s="7">
        <f>IF(OR(A$44="S",A$44="STD",A$44="",A$44="A",A$44="AES",A$44="F",A$44="Fiber")," ",IF(OR(A$44="FS",A$44="D",A$44="DIS"),IF(MOD(A49,9)=0,"—",16*A49),IF(OR(A$44="M",A$44="MADI"),"—","Err")))</f>
        <v>4512</v>
      </c>
      <c r="C50" s="10">
        <f>IF(OR(C$44="S",C$44="STD",C$44="",C$44="A",C$44="AES",C$44="F",C$44="Fiber")," ",IF(OR(C$44="FS",C$44="D",C$44="DIS"),IF(MOD(C49,9)=0,"—",16*C49-15),IF(OR(C$44="M",C$44="MADI"),"—","Err")))</f>
        <v>4353</v>
      </c>
      <c r="D50" s="7">
        <f>IF(OR(C$44="S",C$44="STD",C$44="",C$44="A",C$44="AES",C$44="F",C$44="Fiber")," ",IF(OR(C$44="FS",C$44="D",C$44="DIS"),IF(MOD(C49,9)=0,"—",16*C49),IF(OR(C$44="M",C$44="MADI"),"—","Err")))</f>
        <v>4368</v>
      </c>
      <c r="E50" s="10">
        <f>IF(OR(E$44="S",E$44="STD",E$44="",E$44="A",E$44="AES",E$44="F",E$44="Fiber")," ",IF(OR(E$44="FS",E$44="D",E$44="DIS"),IF(MOD(E49,9)=0,"—",16*E49-15),IF(OR(E$44="M",E$44="MADI"),"—","Err")))</f>
        <v>4209</v>
      </c>
      <c r="F50" s="7">
        <f>IF(OR(E$44="S",E$44="STD",E$44="",E$44="A",E$44="AES",E$44="F",E$44="Fiber")," ",IF(OR(E$44="FS",E$44="D",E$44="DIS"),IF(MOD(E49,9)=0,"—",16*E49),IF(OR(E$44="M",E$44="MADI"),"—","Err")))</f>
        <v>4224</v>
      </c>
      <c r="G50" s="10" t="str">
        <f>IF(OR(G$44="S",G$44="STD",G$44="",G$44="A",G$44="AES",G$44="F",G$44="Fiber")," ",IF(OR(G$44="FS",G$44="D",G$44="DIS"),IF(MOD(G49,9)=0,"—",16*G49-15),IF(OR(G$44="M",G$44="MADI"),"—","Err")))</f>
        <v>—</v>
      </c>
      <c r="H50" s="7" t="str">
        <f>IF(OR(G$44="S",G$44="STD",G$44="",G$44="A",G$44="AES",G$44="F",G$44="Fiber")," ",IF(OR(G$44="FS",G$44="D",G$44="DIS"),IF(MOD(G49,9)=0,"—",16*G49),IF(OR(G$44="M",G$44="MADI"),"—","Err")))</f>
        <v>—</v>
      </c>
      <c r="I50" s="10" t="str">
        <f>IF(OR(I$44="S",I$44="STD",I$44="",I$44="A",I$44="AES",I$44="F",I$44="Fiber")," ",IF(OR(I$44="FS",I$44="D",I$44="DIS"),IF(MOD(I49,9)=0,"—",16*I49-15),IF(OR(I$44="M",I$44="MADI"),"—","Err")))</f>
        <v xml:space="preserve"> </v>
      </c>
      <c r="J50" s="7" t="str">
        <f>IF(OR(I$44="S",I$44="STD",I$44="",I$44="A",I$44="AES",I$44="F",I$44="Fiber")," ",IF(OR(I$44="FS",I$44="D",I$44="DIS"),IF(MOD(I49,9)=0,"—",16*I49),IF(OR(I$44="M",I$44="MADI"),"—","Err")))</f>
        <v xml:space="preserve"> </v>
      </c>
      <c r="K50" s="10">
        <f>IF(OR(K$44="S",K$44="STD",K$44="",K$44="A",K$44="AES",K$44="F",K$44="Fiber")," ",IF(OR(K$44="FS",K$44="D",K$44="DIS"),IF(MOD(K49,9)=0,"—",16*K49-15),IF(OR(K$44="M",K$44="MADI"),"—","Err")))</f>
        <v>3777</v>
      </c>
      <c r="L50" s="7">
        <f>IF(OR(K$44="S",K$44="STD",K$44="",K$44="A",K$44="AES",K$44="F",K$44="Fiber")," ",IF(OR(K$44="FS",K$44="D",K$44="DIS"),IF(MOD(K49,9)=0,"—",16*K49),IF(OR(K$44="M",K$44="MADI"),"—","Err")))</f>
        <v>3792</v>
      </c>
      <c r="M50" s="10" t="str">
        <f>IF(OR(M$44="S",M$44="STD",M$44="",M$44="A",M$44="AES",M$44="F",M$44="Fiber")," ",IF(OR(M$44="FS",M$44="D",M$44="DIS"),IF(MOD(M49,9)=0,"—",16*M49-15),IF(OR(M$44="M",M$44="MADI"),"—","Err")))</f>
        <v>—</v>
      </c>
      <c r="N50" s="7" t="str">
        <f>IF(OR(M$44="S",M$44="STD",M$44="",M$44="A",M$44="AES",M$44="F",M$44="Fiber")," ",IF(OR(M$44="FS",M$44="D",M$44="DIS"),IF(MOD(M49,9)=0,"—",16*M49),IF(OR(M$44="M",M$44="MADI"),"—","Err")))</f>
        <v>—</v>
      </c>
      <c r="O50" s="10" t="str">
        <f>IF(OR(O$44="S",O$44="STD",O$44="",O$44="A",O$44="AES",O$44="F",O$44="Fiber")," ",IF(OR(O$44="FS",O$44="D",O$44="DIS"),IF(MOD(O49,9)=0,"—",16*O49-15),IF(OR(O$44="M",O$44="MADI"),"—","Err")))</f>
        <v xml:space="preserve"> </v>
      </c>
      <c r="P50" s="7" t="str">
        <f>IF(OR(O$44="S",O$44="STD",O$44="",O$44="A",O$44="AES",O$44="F",O$44="Fiber")," ",IF(OR(O$44="FS",O$44="D",O$44="DIS"),IF(MOD(O49,9)=0,"—",16*O49),IF(OR(O$44="M",O$44="MADI"),"—","Err")))</f>
        <v xml:space="preserve"> </v>
      </c>
      <c r="Q50" s="10" t="str">
        <f>IF(OR(Q$44="S",Q$44="STD",Q$44="",Q$44="A",Q$44="AES",Q$44="F",Q$44="Fiber")," ",IF(OR(Q$44="FS",Q$44="D",Q$44="DIS"),IF(MOD(Q49,9)=0,"—",16*Q49-15),IF(OR(Q$44="M",Q$44="MADI"),"—","Err")))</f>
        <v>Err</v>
      </c>
      <c r="R50" s="7" t="str">
        <f>IF(OR(Q$44="S",Q$44="STD",Q$44="",Q$44="A",Q$44="AES",Q$44="F",Q$44="Fiber")," ",IF(OR(Q$44="FS",Q$44="D",Q$44="DIS"),IF(MOD(Q49,9)=0,"—",16*Q49),IF(OR(Q$44="M",Q$44="MADI"),"—","Err")))</f>
        <v>Err</v>
      </c>
      <c r="S50" s="10" t="str">
        <f>IF(OR(S$44="S",S$44="STD",S$44="",S$44="A",S$44="AES",S$44="F",S$44="Fiber")," ",IF(OR(S$44="FS",S$44="D",S$44="DIS"),IF(MOD(S49,9)=0,"—",16*S49-15),IF(OR(S$44="M",S$44="MADI"),"—","Err")))</f>
        <v xml:space="preserve"> </v>
      </c>
      <c r="T50" s="7" t="str">
        <f>IF(OR(S$44="S",S$44="STD",S$44="",S$44="A",S$44="AES",S$44="F",S$44="Fiber")," ",IF(OR(S$44="FS",S$44="D",S$44="DIS"),IF(MOD(S49,9)=0,"—",16*S49),IF(OR(S$44="M",S$44="MADI"),"—","Err")))</f>
        <v xml:space="preserve"> </v>
      </c>
      <c r="U50" s="10" t="str">
        <f>IF(OR(U$44="S",U$44="STD",U$44="",U$44="A",U$44="AES",U$44="F",U$44="Fiber")," ",IF(OR(U$44="FS",U$44="D",U$44="DIS"),IF(MOD(U49,9)=0,"—",16*U49-15),IF(OR(U$44="M",U$44="MADI"),"—","Err")))</f>
        <v xml:space="preserve"> </v>
      </c>
      <c r="V50" s="7" t="str">
        <f>IF(OR(U$44="S",U$44="STD",U$44="",U$44="A",U$44="AES",U$44="F",U$44="Fiber")," ",IF(OR(U$44="FS",U$44="D",U$44="DIS"),IF(MOD(U49,9)=0,"—",16*U49),IF(OR(U$44="M",U$44="MADI"),"—","Err")))</f>
        <v xml:space="preserve"> </v>
      </c>
      <c r="W50" s="10" t="str">
        <f>IF(OR(W$44="S",W$44="STD",W$44="",W$44="A",W$44="AES",W$44="F",W$44="Fiber")," ",IF(OR(W$44="FS",W$44="D",W$44="DIS"),IF(MOD(W49,9)=0,"—",16*W49-15),IF(OR(W$44="M",W$44="MADI"),"—","Err")))</f>
        <v xml:space="preserve"> </v>
      </c>
      <c r="X50" s="7" t="str">
        <f>IF(OR(W$44="S",W$44="STD",W$44="",W$44="A",W$44="AES",W$44="F",W$44="Fiber")," ",IF(OR(W$44="FS",W$44="D",W$44="DIS"),IF(MOD(W49,9)=0,"—",16*W49),IF(OR(W$44="M",W$44="MADI"),"—","Err")))</f>
        <v xml:space="preserve"> </v>
      </c>
      <c r="Y50" s="10">
        <f>IF(OR(Y$44="S",Y$44="STD",Y$44="",Y$44="A",Y$44="AES",Y$44="F",Y$44="Fiber")," ",IF(OR(Y$44="FS",Y$44="D",Y$44="DIS"),IF(MOD(Y49,9)=0,"—",16*Y49-15),IF(OR(Y$44="M",Y$44="MADI"),"—","Err")))</f>
        <v>2769</v>
      </c>
      <c r="Z50" s="7">
        <f>IF(OR(Y$44="S",Y$44="STD",Y$44="",Y$44="A",Y$44="AES",Y$44="F",Y$44="Fiber")," ",IF(OR(Y$44="FS",Y$44="D",Y$44="DIS"),IF(MOD(Y49,9)=0,"—",16*Y49),IF(OR(Y$44="M",Y$44="MADI"),"—","Err")))</f>
        <v>2784</v>
      </c>
      <c r="AA50" s="10">
        <f>IF(OR(AA$44="S",AA$44="STD",AA$44="",AA$44="A",AA$44="AES",AA$44="F",AA$44="Fiber")," ",IF(OR(AA$44="FS",AA$44="D",AA$44="DIS"),IF(MOD(AA49,9)=0,"—",16*AA49-15),IF(OR(AA$44="M",AA$44="MADI"),"—","Err")))</f>
        <v>2625</v>
      </c>
      <c r="AB50" s="7">
        <f>IF(OR(AA$44="S",AA$44="STD",AA$44="",AA$44="A",AA$44="AES",AA$44="F",AA$44="Fiber")," ",IF(OR(AA$44="FS",AA$44="D",AA$44="DIS"),IF(MOD(AA49,9)=0,"—",16*AA49),IF(OR(AA$44="M",AA$44="MADI"),"—","Err")))</f>
        <v>2640</v>
      </c>
      <c r="AC50" s="10">
        <f>IF(OR(AC$44="S",AC$44="STD",AC$44="",AC$44="A",AC$44="AES",AC$44="F",AC$44="Fiber")," ",IF(OR(AC$44="FS",AC$44="D",AC$44="DIS"),IF(MOD(AC49,9)=0,"—",16*AC49-15),IF(OR(AC$44="M",AC$44="MADI"),"—","Err")))</f>
        <v>2481</v>
      </c>
      <c r="AD50" s="7">
        <f>IF(OR(AC$44="S",AC$44="STD",AC$44="",AC$44="A",AC$44="AES",AC$44="F",AC$44="Fiber")," ",IF(OR(AC$44="FS",AC$44="D",AC$44="DIS"),IF(MOD(AC49,9)=0,"—",16*AC49),IF(OR(AC$44="M",AC$44="MADI"),"—","Err")))</f>
        <v>2496</v>
      </c>
      <c r="AE50" s="10">
        <f>IF(OR(AE$44="S",AE$44="STD",AE$44="",AE$44="A",AE$44="AES",AE$44="F",AE$44="Fiber")," ",IF(OR(AE$44="FS",AE$44="D",AE$44="DIS"),IF(MOD(AE49,9)=0,"—",16*AE49-15),IF(OR(AE$44="M",AE$44="MADI"),"—","Err")))</f>
        <v>2337</v>
      </c>
      <c r="AF50" s="7">
        <f>IF(OR(AE$44="S",AE$44="STD",AE$44="",AE$44="A",AE$44="AES",AE$44="F",AE$44="Fiber")," ",IF(OR(AE$44="FS",AE$44="D",AE$44="DIS"),IF(MOD(AE49,9)=0,"—",16*AE49),IF(OR(AE$44="M",AE$44="MADI"),"—","Err")))</f>
        <v>2352</v>
      </c>
      <c r="AG50" s="10" t="str">
        <f>IF(OR(AG$44="S",AG$44="STD",AG$44="",AG$44="A",AG$44="AES",AG$44="F",AG$44="Fiber")," ",IF(OR(AG$44="FS",AG$44="D",AG$44="DIS"),IF(MOD(AG49,9)=0,"—",16*AG49-15),IF(OR(AG$44="M",AG$44="MADI"),"—","Err")))</f>
        <v>—</v>
      </c>
      <c r="AH50" s="7" t="str">
        <f>IF(OR(AG$44="S",AG$44="STD",AG$44="",AG$44="A",AG$44="AES",AG$44="F",AG$44="Fiber")," ",IF(OR(AG$44="FS",AG$44="D",AG$44="DIS"),IF(MOD(AG49,9)=0,"—",16*AG49),IF(OR(AG$44="M",AG$44="MADI"),"—","Err")))</f>
        <v>—</v>
      </c>
      <c r="AI50" s="10" t="str">
        <f>IF(OR(AI$44="S",AI$44="STD",AI$44="",AI$44="A",AI$44="AES",AI$44="F",AI$44="Fiber")," ",IF(OR(AI$44="FS",AI$44="D",AI$44="DIS"),IF(MOD(AI49,9)=0,"—",16*AI49-15),IF(OR(AI$44="M",AI$44="MADI"),"—","Err")))</f>
        <v>—</v>
      </c>
      <c r="AJ50" s="7" t="str">
        <f>IF(OR(AI$44="S",AI$44="STD",AI$44="",AI$44="A",AI$44="AES",AI$44="F",AI$44="Fiber")," ",IF(OR(AI$44="FS",AI$44="D",AI$44="DIS"),IF(MOD(AI49,9)=0,"—",16*AI49),IF(OR(AI$44="M",AI$44="MADI"),"—","Err")))</f>
        <v>—</v>
      </c>
      <c r="AK50" s="10" t="str">
        <f>IF(OR(AK$44="S",AK$44="STD",AK$44="",AK$44="A",AK$44="AES",AK$44="F",AK$44="Fiber")," ",IF(OR(AK$44="FS",AK$44="D",AK$44="DIS"),IF(MOD(AK49,9)=0,"—",16*AK49-15),IF(OR(AK$44="M",AK$44="MADI"),"—","Err")))</f>
        <v>—</v>
      </c>
      <c r="AL50" s="7" t="str">
        <f>IF(OR(AK$44="S",AK$44="STD",AK$44="",AK$44="A",AK$44="AES",AK$44="F",AK$44="Fiber")," ",IF(OR(AK$44="FS",AK$44="D",AK$44="DIS"),IF(MOD(AK49,9)=0,"—",16*AK49),IF(OR(AK$44="M",AK$44="MADI"),"—","Err")))</f>
        <v>—</v>
      </c>
      <c r="AM50" s="10" t="str">
        <f>IF(OR(AM$44="S",AM$44="STD",AM$44="",AM$44="A",AM$44="AES",AM$44="F",AM$44="Fiber")," ",IF(OR(AM$44="FS",AM$44="D",AM$44="DIS"),IF(MOD(AM49,9)=0,"—",16*AM49-15),IF(OR(AM$44="M",AM$44="MADI"),"—","Err")))</f>
        <v>—</v>
      </c>
      <c r="AN50" s="7" t="str">
        <f>IF(OR(AM$44="S",AM$44="STD",AM$44="",AM$44="A",AM$44="AES",AM$44="F",AM$44="Fiber")," ",IF(OR(AM$44="FS",AM$44="D",AM$44="DIS"),IF(MOD(AM49,9)=0,"—",16*AM49),IF(OR(AM$44="M",AM$44="MADI"),"—","Err")))</f>
        <v>—</v>
      </c>
      <c r="AO50" s="10" t="str">
        <f>IF(OR(AO$44="S",AO$44="STD",AO$44="",AO$44="A",AO$44="AES",AO$44="F",AO$44="Fiber")," ",IF(OR(AO$44="FS",AO$44="D",AO$44="DIS"),IF(MOD(AO49,9)=0,"—",16*AO49-15),IF(OR(AO$44="M",AO$44="MADI"),"—","Err")))</f>
        <v>—</v>
      </c>
      <c r="AP50" s="7" t="str">
        <f>IF(OR(AO$44="S",AO$44="STD",AO$44="",AO$44="A",AO$44="AES",AO$44="F",AO$44="Fiber")," ",IF(OR(AO$44="FS",AO$44="D",AO$44="DIS"),IF(MOD(AO49,9)=0,"—",16*AO49),IF(OR(AO$44="M",AO$44="MADI"),"—","Err")))</f>
        <v>—</v>
      </c>
      <c r="AQ50" s="10" t="str">
        <f>IF(OR(AQ$44="S",AQ$44="STD",AQ$44="",AQ$44="A",AQ$44="AES",AQ$44="F",AQ$44="Fiber")," ",IF(OR(AQ$44="FS",AQ$44="D",AQ$44="DIS"),IF(MOD(AQ49,9)=0,"—",16*AQ49-15),IF(OR(AQ$44="M",AQ$44="MADI"),"—","Err")))</f>
        <v>—</v>
      </c>
      <c r="AR50" s="7" t="str">
        <f>IF(OR(AQ$44="S",AQ$44="STD",AQ$44="",AQ$44="A",AQ$44="AES",AQ$44="F",AQ$44="Fiber")," ",IF(OR(AQ$44="FS",AQ$44="D",AQ$44="DIS"),IF(MOD(AQ49,9)=0,"—",16*AQ49),IF(OR(AQ$44="M",AQ$44="MADI"),"—","Err")))</f>
        <v>—</v>
      </c>
      <c r="AS50" s="10">
        <f>IF(OR(AS$44="S",AS$44="STD",AS$44="",AS$44="A",AS$44="AES",AS$44="F",AS$44="Fiber")," ",IF(OR(AS$44="FS",AS$44="D",AS$44="DIS"),IF(MOD(AS49,9)=0,"—",16*AS49-15),IF(OR(AS$44="M",AS$44="MADI"),"—","Err")))</f>
        <v>1329</v>
      </c>
      <c r="AT50" s="7">
        <f>IF(OR(AS$44="S",AS$44="STD",AS$44="",AS$44="A",AS$44="AES",AS$44="F",AS$44="Fiber")," ",IF(OR(AS$44="FS",AS$44="D",AS$44="DIS"),IF(MOD(AS49,9)=0,"—",16*AS49),IF(OR(AS$44="M",AS$44="MADI"),"—","Err")))</f>
        <v>1344</v>
      </c>
      <c r="AU50" s="10" t="str">
        <f>IF(OR(AU$44="S",AU$44="STD",AU$44="",AU$44="A",AU$44="AES",AU$44="F",AU$44="Fiber")," ",IF(OR(AU$44="FS",AU$44="D",AU$44="DIS"),IF(MOD(AU49,9)=0,"—",16*AU49-15),IF(OR(AU$44="M",AU$44="MADI"),"—","Err")))</f>
        <v>—</v>
      </c>
      <c r="AV50" s="7" t="str">
        <f>IF(OR(AU$44="S",AU$44="STD",AU$44="",AU$44="A",AU$44="AES",AU$44="F",AU$44="Fiber")," ",IF(OR(AU$44="FS",AU$44="D",AU$44="DIS"),IF(MOD(AU49,9)=0,"—",16*AU49),IF(OR(AU$44="M",AU$44="MADI"),"—","Err")))</f>
        <v>—</v>
      </c>
      <c r="AW50" s="10" t="str">
        <f>IF(OR(AW$44="S",AW$44="STD",AW$44="",AW$44="A",AW$44="AES",AW$44="F",AW$44="Fiber")," ",IF(OR(AW$44="FS",AW$44="D",AW$44="DIS"),IF(MOD(AW49,9)=0,"—",16*AW49-15),IF(OR(AW$44="M",AW$44="MADI"),"—","Err")))</f>
        <v>—</v>
      </c>
      <c r="AX50" s="7" t="str">
        <f>IF(OR(AW$44="S",AW$44="STD",AW$44="",AW$44="A",AW$44="AES",AW$44="F",AW$44="Fiber")," ",IF(OR(AW$44="FS",AW$44="D",AW$44="DIS"),IF(MOD(AW49,9)=0,"—",16*AW49),IF(OR(AW$44="M",AW$44="MADI"),"—","Err")))</f>
        <v>—</v>
      </c>
      <c r="AY50" s="10">
        <f>IF(OR(AY$44="S",AY$44="STD",AY$44="",AY$44="A",AY$44="AES",AY$44="F",AY$44="Fiber")," ",IF(OR(AY$44="FS",AY$44="D",AY$44="DIS"),IF(MOD(AY49,9)=0,"—",16*AY49-15),IF(OR(AY$44="M",AY$44="MADI"),"—","Err")))</f>
        <v>897</v>
      </c>
      <c r="AZ50" s="7">
        <f>IF(OR(AY$44="S",AY$44="STD",AY$44="",AY$44="A",AY$44="AES",AY$44="F",AY$44="Fiber")," ",IF(OR(AY$44="FS",AY$44="D",AY$44="DIS"),IF(MOD(AY49,9)=0,"—",16*AY49),IF(OR(AY$44="M",AY$44="MADI"),"—","Err")))</f>
        <v>912</v>
      </c>
      <c r="BA50" s="10" t="str">
        <f>IF(OR(BA$44="S",BA$44="STD",BA$44="",BA$44="A",BA$44="AES",BA$44="F",BA$44="Fiber")," ",IF(OR(BA$44="FS",BA$44="D",BA$44="DIS"),IF(MOD(BA49,9)=0,"—",16*BA49-15),IF(OR(BA$44="M",BA$44="MADI"),"—","Err")))</f>
        <v xml:space="preserve"> </v>
      </c>
      <c r="BB50" s="7" t="str">
        <f>IF(OR(BA$44="S",BA$44="STD",BA$44="",BA$44="A",BA$44="AES",BA$44="F",BA$44="Fiber")," ",IF(OR(BA$44="FS",BA$44="D",BA$44="DIS"),IF(MOD(BA49,9)=0,"—",16*BA49),IF(OR(BA$44="M",BA$44="MADI"),"—","Err")))</f>
        <v xml:space="preserve"> </v>
      </c>
      <c r="BC50" s="10" t="str">
        <f>IF(OR(BC$44="S",BC$44="STD",BC$44="",BC$44="A",BC$44="AES",BC$44="F",BC$44="Fiber")," ",IF(OR(BC$44="FS",BC$44="D",BC$44="DIS"),IF(MOD(BC49,9)=0,"—",16*BC49-15),IF(OR(BC$44="M",BC$44="MADI"),"—","Err")))</f>
        <v>—</v>
      </c>
      <c r="BD50" s="7" t="str">
        <f>IF(OR(BC$44="S",BC$44="STD",BC$44="",BC$44="A",BC$44="AES",BC$44="F",BC$44="Fiber")," ",IF(OR(BC$44="FS",BC$44="D",BC$44="DIS"),IF(MOD(BC49,9)=0,"—",16*BC49),IF(OR(BC$44="M",BC$44="MADI"),"—","Err")))</f>
        <v>—</v>
      </c>
      <c r="BE50" s="10" t="str">
        <f>IF(OR(BE$44="S",BE$44="STD",BE$44="",BE$44="A",BE$44="AES",BE$44="F",BE$44="Fiber")," ",IF(OR(BE$44="FS",BE$44="D",BE$44="DIS"),IF(MOD(BE49,9)=0,"—",16*BE49-15),IF(OR(BE$44="M",BE$44="MADI"),"—","Err")))</f>
        <v>—</v>
      </c>
      <c r="BF50" s="7" t="str">
        <f>IF(OR(BE$44="S",BE$44="STD",BE$44="",BE$44="A",BE$44="AES",BE$44="F",BE$44="Fiber")," ",IF(OR(BE$44="FS",BE$44="D",BE$44="DIS"),IF(MOD(BE49,9)=0,"—",16*BE49),IF(OR(BE$44="M",BE$44="MADI"),"—","Err")))</f>
        <v>—</v>
      </c>
      <c r="BG50" s="10" t="str">
        <f>IF(OR(BG$44="S",BG$44="STD",BG$44="",BG$44="A",BG$44="AES",BG$44="F",BG$44="Fiber")," ",IF(OR(BG$44="FS",BG$44="D",BG$44="DIS"),IF(MOD(BG49,9)=0,"—",16*BG49-15),IF(OR(BG$44="M",BG$44="MADI"),"—","Err")))</f>
        <v>—</v>
      </c>
      <c r="BH50" s="7" t="str">
        <f>IF(OR(BG$44="S",BG$44="STD",BG$44="",BG$44="A",BG$44="AES",BG$44="F",BG$44="Fiber")," ",IF(OR(BG$44="FS",BG$44="D",BG$44="DIS"),IF(MOD(BG49,9)=0,"—",16*BG49),IF(OR(BG$44="M",BG$44="MADI"),"—","Err")))</f>
        <v>—</v>
      </c>
      <c r="BI50" s="10" t="str">
        <f>IF(OR(BI$44="S",BI$44="STD",BI$44="",BI$44="A",BI$44="AES",BI$44="F",BI$44="Fiber")," ",IF(OR(BI$44="FS",BI$44="D",BI$44="DIS"),IF(MOD(BI49,9)=0,"—",16*BI49-15),IF(OR(BI$44="M",BI$44="MADI"),"—","Err")))</f>
        <v>—</v>
      </c>
      <c r="BJ50" s="7" t="str">
        <f>IF(OR(BI$44="S",BI$44="STD",BI$44="",BI$44="A",BI$44="AES",BI$44="F",BI$44="Fiber")," ",IF(OR(BI$44="FS",BI$44="D",BI$44="DIS"),IF(MOD(BI49,9)=0,"—",16*BI49),IF(OR(BI$44="M",BI$44="MADI"),"—","Err")))</f>
        <v>—</v>
      </c>
      <c r="BK50" s="10" t="str">
        <f>IF(OR(BK$44="S",BK$44="STD",BK$44="",BK$44="A",BK$44="AES",BK$44="F",BK$44="Fiber")," ",IF(OR(BK$44="FS",BK$44="D",BK$44="DIS"),IF(MOD(BK49,9)=0,"—",16*BK49-15),IF(OR(BK$44="M",BK$44="MADI"),"—","Err")))</f>
        <v>—</v>
      </c>
      <c r="BL50" s="7" t="str">
        <f>IF(OR(BK$44="S",BK$44="STD",BK$44="",BK$44="A",BK$44="AES",BK$44="F",BK$44="Fiber")," ",IF(OR(BK$44="FS",BK$44="D",BK$44="DIS"),IF(MOD(BK49,9)=0,"—",16*BK49),IF(OR(BK$44="M",BK$44="MADI"),"—","Err")))</f>
        <v>—</v>
      </c>
      <c r="BM50" s="3"/>
      <c r="BN50" s="14"/>
    </row>
    <row r="51" spans="1:70" x14ac:dyDescent="0.25">
      <c r="A51" s="9">
        <f>(A$43)*9-5</f>
        <v>283</v>
      </c>
      <c r="B51" s="6"/>
      <c r="C51" s="9">
        <f>(C$43)*9-5</f>
        <v>274</v>
      </c>
      <c r="D51" s="6"/>
      <c r="E51" s="9">
        <f>(E$43)*9-5</f>
        <v>265</v>
      </c>
      <c r="F51" s="6"/>
      <c r="G51" s="9">
        <f>(G$43)*9-5</f>
        <v>256</v>
      </c>
      <c r="H51" s="6"/>
      <c r="I51" s="9">
        <f>(I$43)*9-5</f>
        <v>247</v>
      </c>
      <c r="J51" s="6"/>
      <c r="K51" s="9">
        <f>(K$43)*9-5</f>
        <v>238</v>
      </c>
      <c r="L51" s="6"/>
      <c r="M51" s="9">
        <f>(M$43)*9-5</f>
        <v>229</v>
      </c>
      <c r="N51" s="6"/>
      <c r="O51" s="9">
        <f>(O$43)*9-5</f>
        <v>220</v>
      </c>
      <c r="P51" s="6"/>
      <c r="Q51" s="9">
        <f>(Q$43)*9-5</f>
        <v>211</v>
      </c>
      <c r="R51" s="6"/>
      <c r="S51" s="9">
        <f>(S$43)*9-5</f>
        <v>202</v>
      </c>
      <c r="T51" s="6"/>
      <c r="U51" s="9">
        <f>(U$43)*9-5</f>
        <v>193</v>
      </c>
      <c r="V51" s="6"/>
      <c r="W51" s="9">
        <f>(W$43)*9-5</f>
        <v>184</v>
      </c>
      <c r="X51" s="6"/>
      <c r="Y51" s="9">
        <f>(Y$43)*9-5</f>
        <v>175</v>
      </c>
      <c r="Z51" s="6"/>
      <c r="AA51" s="9">
        <f>(AA$43)*9-5</f>
        <v>166</v>
      </c>
      <c r="AB51" s="6"/>
      <c r="AC51" s="9">
        <f>(AC$43)*9-5</f>
        <v>157</v>
      </c>
      <c r="AD51" s="6"/>
      <c r="AE51" s="9">
        <f>(AE$43)*9-5</f>
        <v>148</v>
      </c>
      <c r="AF51" s="6"/>
      <c r="AG51" s="9">
        <f>(AG$43)*9-5</f>
        <v>139</v>
      </c>
      <c r="AH51" s="6"/>
      <c r="AI51" s="9">
        <f>(AI$43)*9-5</f>
        <v>130</v>
      </c>
      <c r="AJ51" s="6"/>
      <c r="AK51" s="9">
        <f>(AK$43)*9-5</f>
        <v>121</v>
      </c>
      <c r="AL51" s="6"/>
      <c r="AM51" s="9">
        <f>(AM$43)*9-5</f>
        <v>112</v>
      </c>
      <c r="AN51" s="6"/>
      <c r="AO51" s="9">
        <f>(AO$43)*9-5</f>
        <v>103</v>
      </c>
      <c r="AP51" s="6"/>
      <c r="AQ51" s="9">
        <f>(AQ$43)*9-5</f>
        <v>94</v>
      </c>
      <c r="AR51" s="6"/>
      <c r="AS51" s="9">
        <f>(AS$43)*9-5</f>
        <v>85</v>
      </c>
      <c r="AT51" s="6"/>
      <c r="AU51" s="9">
        <f>(AU$43)*9-5</f>
        <v>76</v>
      </c>
      <c r="AV51" s="6"/>
      <c r="AW51" s="9">
        <f>(AW$43)*9-5</f>
        <v>67</v>
      </c>
      <c r="AX51" s="6"/>
      <c r="AY51" s="9">
        <f>(AY$43)*9-5</f>
        <v>58</v>
      </c>
      <c r="AZ51" s="6"/>
      <c r="BA51" s="9">
        <f>(BA$43)*9-5</f>
        <v>49</v>
      </c>
      <c r="BB51" s="6"/>
      <c r="BC51" s="9">
        <f>(BC$43)*9-5</f>
        <v>40</v>
      </c>
      <c r="BD51" s="6"/>
      <c r="BE51" s="9">
        <f>(BE$43)*9-5</f>
        <v>31</v>
      </c>
      <c r="BF51" s="6"/>
      <c r="BG51" s="9">
        <f>(BG$43)*9-5</f>
        <v>22</v>
      </c>
      <c r="BH51" s="6"/>
      <c r="BI51" s="9">
        <f>(BI$43)*9-5</f>
        <v>13</v>
      </c>
      <c r="BJ51" s="6"/>
      <c r="BK51" s="9">
        <f>(BK$43)*9-5</f>
        <v>4</v>
      </c>
      <c r="BL51" s="6"/>
      <c r="BN51" s="14" t="s">
        <v>4</v>
      </c>
    </row>
    <row r="52" spans="1:70" x14ac:dyDescent="0.25">
      <c r="A52" s="10">
        <f>IF(OR(A$44="S",A$44="STD",A$44="",A$44="A",A$44="AES",A$44="F",A$44="Fiber")," ",IF(OR(A$44="FS",A$44="D",A$44="DIS"),IF(MOD(A51,9)=0,"—",16*A51-15),IF(OR(A$44="M",A$44="MADI"),"—","Err")))</f>
        <v>4513</v>
      </c>
      <c r="B52" s="7">
        <f>IF(OR(A$44="S",A$44="STD",A$44="",A$44="A",A$44="AES",A$44="F",A$44="Fiber")," ",IF(OR(A$44="FS",A$44="D",A$44="DIS"),IF(MOD(A51,9)=0,"—",16*A51),IF(OR(A$44="M",A$44="MADI"),"—","Err")))</f>
        <v>4528</v>
      </c>
      <c r="C52" s="10">
        <f>IF(OR(C$44="S",C$44="STD",C$44="",C$44="A",C$44="AES",C$44="F",C$44="Fiber")," ",IF(OR(C$44="FS",C$44="D",C$44="DIS"),IF(MOD(C51,9)=0,"—",16*C51-15),IF(OR(C$44="M",C$44="MADI"),"—","Err")))</f>
        <v>4369</v>
      </c>
      <c r="D52" s="7">
        <f>IF(OR(C$44="S",C$44="STD",C$44="",C$44="A",C$44="AES",C$44="F",C$44="Fiber")," ",IF(OR(C$44="FS",C$44="D",C$44="DIS"),IF(MOD(C51,9)=0,"—",16*C51),IF(OR(C$44="M",C$44="MADI"),"—","Err")))</f>
        <v>4384</v>
      </c>
      <c r="E52" s="10">
        <f>IF(OR(E$44="S",E$44="STD",E$44="",E$44="A",E$44="AES",E$44="F",E$44="Fiber")," ",IF(OR(E$44="FS",E$44="D",E$44="DIS"),IF(MOD(E51,9)=0,"—",16*E51-15),IF(OR(E$44="M",E$44="MADI"),"—","Err")))</f>
        <v>4225</v>
      </c>
      <c r="F52" s="7">
        <f>IF(OR(E$44="S",E$44="STD",E$44="",E$44="A",E$44="AES",E$44="F",E$44="Fiber")," ",IF(OR(E$44="FS",E$44="D",E$44="DIS"),IF(MOD(E51,9)=0,"—",16*E51),IF(OR(E$44="M",E$44="MADI"),"—","Err")))</f>
        <v>4240</v>
      </c>
      <c r="G52" s="10" t="str">
        <f>IF(OR(G$44="S",G$44="STD",G$44="",G$44="A",G$44="AES",G$44="F",G$44="Fiber")," ",IF(OR(G$44="FS",G$44="D",G$44="DIS"),IF(MOD(G51,9)=0,"—",16*G51-15),IF(OR(G$44="M",G$44="MADI"),"—","Err")))</f>
        <v>—</v>
      </c>
      <c r="H52" s="7" t="str">
        <f>IF(OR(G$44="S",G$44="STD",G$44="",G$44="A",G$44="AES",G$44="F",G$44="Fiber")," ",IF(OR(G$44="FS",G$44="D",G$44="DIS"),IF(MOD(G51,9)=0,"—",16*G51),IF(OR(G$44="M",G$44="MADI"),"—","Err")))</f>
        <v>—</v>
      </c>
      <c r="I52" s="10" t="str">
        <f>IF(OR(I$44="S",I$44="STD",I$44="",I$44="A",I$44="AES",I$44="F",I$44="Fiber")," ",IF(OR(I$44="FS",I$44="D",I$44="DIS"),IF(MOD(I51,9)=0,"—",16*I51-15),IF(OR(I$44="M",I$44="MADI"),"—","Err")))</f>
        <v xml:space="preserve"> </v>
      </c>
      <c r="J52" s="7" t="str">
        <f>IF(OR(I$44="S",I$44="STD",I$44="",I$44="A",I$44="AES",I$44="F",I$44="Fiber")," ",IF(OR(I$44="FS",I$44="D",I$44="DIS"),IF(MOD(I51,9)=0,"—",16*I51),IF(OR(I$44="M",I$44="MADI"),"—","Err")))</f>
        <v xml:space="preserve"> </v>
      </c>
      <c r="K52" s="10">
        <f>IF(OR(K$44="S",K$44="STD",K$44="",K$44="A",K$44="AES",K$44="F",K$44="Fiber")," ",IF(OR(K$44="FS",K$44="D",K$44="DIS"),IF(MOD(K51,9)=0,"—",16*K51-15),IF(OR(K$44="M",K$44="MADI"),"—","Err")))</f>
        <v>3793</v>
      </c>
      <c r="L52" s="7">
        <f>IF(OR(K$44="S",K$44="STD",K$44="",K$44="A",K$44="AES",K$44="F",K$44="Fiber")," ",IF(OR(K$44="FS",K$44="D",K$44="DIS"),IF(MOD(K51,9)=0,"—",16*K51),IF(OR(K$44="M",K$44="MADI"),"—","Err")))</f>
        <v>3808</v>
      </c>
      <c r="M52" s="10" t="str">
        <f>IF(OR(M$44="S",M$44="STD",M$44="",M$44="A",M$44="AES",M$44="F",M$44="Fiber")," ",IF(OR(M$44="FS",M$44="D",M$44="DIS"),IF(MOD(M51,9)=0,"—",16*M51-15),IF(OR(M$44="M",M$44="MADI"),"—","Err")))</f>
        <v>—</v>
      </c>
      <c r="N52" s="7" t="str">
        <f>IF(OR(M$44="S",M$44="STD",M$44="",M$44="A",M$44="AES",M$44="F",M$44="Fiber")," ",IF(OR(M$44="FS",M$44="D",M$44="DIS"),IF(MOD(M51,9)=0,"—",16*M51),IF(OR(M$44="M",M$44="MADI"),"—","Err")))</f>
        <v>—</v>
      </c>
      <c r="O52" s="10" t="str">
        <f>IF(OR(O$44="S",O$44="STD",O$44="",O$44="A",O$44="AES",O$44="F",O$44="Fiber")," ",IF(OR(O$44="FS",O$44="D",O$44="DIS"),IF(MOD(O51,9)=0,"—",16*O51-15),IF(OR(O$44="M",O$44="MADI"),"—","Err")))</f>
        <v xml:space="preserve"> </v>
      </c>
      <c r="P52" s="7" t="str">
        <f>IF(OR(O$44="S",O$44="STD",O$44="",O$44="A",O$44="AES",O$44="F",O$44="Fiber")," ",IF(OR(O$44="FS",O$44="D",O$44="DIS"),IF(MOD(O51,9)=0,"—",16*O51),IF(OR(O$44="M",O$44="MADI"),"—","Err")))</f>
        <v xml:space="preserve"> </v>
      </c>
      <c r="Q52" s="10" t="str">
        <f>IF(OR(Q$44="S",Q$44="STD",Q$44="",Q$44="A",Q$44="AES",Q$44="F",Q$44="Fiber")," ",IF(OR(Q$44="FS",Q$44="D",Q$44="DIS"),IF(MOD(Q51,9)=0,"—",16*Q51-15),IF(OR(Q$44="M",Q$44="MADI"),"—","Err")))</f>
        <v>Err</v>
      </c>
      <c r="R52" s="7" t="str">
        <f>IF(OR(Q$44="S",Q$44="STD",Q$44="",Q$44="A",Q$44="AES",Q$44="F",Q$44="Fiber")," ",IF(OR(Q$44="FS",Q$44="D",Q$44="DIS"),IF(MOD(Q51,9)=0,"—",16*Q51),IF(OR(Q$44="M",Q$44="MADI"),"—","Err")))</f>
        <v>Err</v>
      </c>
      <c r="S52" s="10" t="str">
        <f>IF(OR(S$44="S",S$44="STD",S$44="",S$44="A",S$44="AES",S$44="F",S$44="Fiber")," ",IF(OR(S$44="FS",S$44="D",S$44="DIS"),IF(MOD(S51,9)=0,"—",16*S51-15),IF(OR(S$44="M",S$44="MADI"),"—","Err")))</f>
        <v xml:space="preserve"> </v>
      </c>
      <c r="T52" s="7" t="str">
        <f>IF(OR(S$44="S",S$44="STD",S$44="",S$44="A",S$44="AES",S$44="F",S$44="Fiber")," ",IF(OR(S$44="FS",S$44="D",S$44="DIS"),IF(MOD(S51,9)=0,"—",16*S51),IF(OR(S$44="M",S$44="MADI"),"—","Err")))</f>
        <v xml:space="preserve"> </v>
      </c>
      <c r="U52" s="10" t="str">
        <f>IF(OR(U$44="S",U$44="STD",U$44="",U$44="A",U$44="AES",U$44="F",U$44="Fiber")," ",IF(OR(U$44="FS",U$44="D",U$44="DIS"),IF(MOD(U51,9)=0,"—",16*U51-15),IF(OR(U$44="M",U$44="MADI"),"—","Err")))</f>
        <v xml:space="preserve"> </v>
      </c>
      <c r="V52" s="7" t="str">
        <f>IF(OR(U$44="S",U$44="STD",U$44="",U$44="A",U$44="AES",U$44="F",U$44="Fiber")," ",IF(OR(U$44="FS",U$44="D",U$44="DIS"),IF(MOD(U51,9)=0,"—",16*U51),IF(OR(U$44="M",U$44="MADI"),"—","Err")))</f>
        <v xml:space="preserve"> </v>
      </c>
      <c r="W52" s="10" t="str">
        <f>IF(OR(W$44="S",W$44="STD",W$44="",W$44="A",W$44="AES",W$44="F",W$44="Fiber")," ",IF(OR(W$44="FS",W$44="D",W$44="DIS"),IF(MOD(W51,9)=0,"—",16*W51-15),IF(OR(W$44="M",W$44="MADI"),"—","Err")))</f>
        <v xml:space="preserve"> </v>
      </c>
      <c r="X52" s="7" t="str">
        <f>IF(OR(W$44="S",W$44="STD",W$44="",W$44="A",W$44="AES",W$44="F",W$44="Fiber")," ",IF(OR(W$44="FS",W$44="D",W$44="DIS"),IF(MOD(W51,9)=0,"—",16*W51),IF(OR(W$44="M",W$44="MADI"),"—","Err")))</f>
        <v xml:space="preserve"> </v>
      </c>
      <c r="Y52" s="10">
        <f>IF(OR(Y$44="S",Y$44="STD",Y$44="",Y$44="A",Y$44="AES",Y$44="F",Y$44="Fiber")," ",IF(OR(Y$44="FS",Y$44="D",Y$44="DIS"),IF(MOD(Y51,9)=0,"—",16*Y51-15),IF(OR(Y$44="M",Y$44="MADI"),"—","Err")))</f>
        <v>2785</v>
      </c>
      <c r="Z52" s="7">
        <f>IF(OR(Y$44="S",Y$44="STD",Y$44="",Y$44="A",Y$44="AES",Y$44="F",Y$44="Fiber")," ",IF(OR(Y$44="FS",Y$44="D",Y$44="DIS"),IF(MOD(Y51,9)=0,"—",16*Y51),IF(OR(Y$44="M",Y$44="MADI"),"—","Err")))</f>
        <v>2800</v>
      </c>
      <c r="AA52" s="10">
        <f>IF(OR(AA$44="S",AA$44="STD",AA$44="",AA$44="A",AA$44="AES",AA$44="F",AA$44="Fiber")," ",IF(OR(AA$44="FS",AA$44="D",AA$44="DIS"),IF(MOD(AA51,9)=0,"—",16*AA51-15),IF(OR(AA$44="M",AA$44="MADI"),"—","Err")))</f>
        <v>2641</v>
      </c>
      <c r="AB52" s="7">
        <f>IF(OR(AA$44="S",AA$44="STD",AA$44="",AA$44="A",AA$44="AES",AA$44="F",AA$44="Fiber")," ",IF(OR(AA$44="FS",AA$44="D",AA$44="DIS"),IF(MOD(AA51,9)=0,"—",16*AA51),IF(OR(AA$44="M",AA$44="MADI"),"—","Err")))</f>
        <v>2656</v>
      </c>
      <c r="AC52" s="10">
        <f>IF(OR(AC$44="S",AC$44="STD",AC$44="",AC$44="A",AC$44="AES",AC$44="F",AC$44="Fiber")," ",IF(OR(AC$44="FS",AC$44="D",AC$44="DIS"),IF(MOD(AC51,9)=0,"—",16*AC51-15),IF(OR(AC$44="M",AC$44="MADI"),"—","Err")))</f>
        <v>2497</v>
      </c>
      <c r="AD52" s="7">
        <f>IF(OR(AC$44="S",AC$44="STD",AC$44="",AC$44="A",AC$44="AES",AC$44="F",AC$44="Fiber")," ",IF(OR(AC$44="FS",AC$44="D",AC$44="DIS"),IF(MOD(AC51,9)=0,"—",16*AC51),IF(OR(AC$44="M",AC$44="MADI"),"—","Err")))</f>
        <v>2512</v>
      </c>
      <c r="AE52" s="10">
        <f>IF(OR(AE$44="S",AE$44="STD",AE$44="",AE$44="A",AE$44="AES",AE$44="F",AE$44="Fiber")," ",IF(OR(AE$44="FS",AE$44="D",AE$44="DIS"),IF(MOD(AE51,9)=0,"—",16*AE51-15),IF(OR(AE$44="M",AE$44="MADI"),"—","Err")))</f>
        <v>2353</v>
      </c>
      <c r="AF52" s="7">
        <f>IF(OR(AE$44="S",AE$44="STD",AE$44="",AE$44="A",AE$44="AES",AE$44="F",AE$44="Fiber")," ",IF(OR(AE$44="FS",AE$44="D",AE$44="DIS"),IF(MOD(AE51,9)=0,"—",16*AE51),IF(OR(AE$44="M",AE$44="MADI"),"—","Err")))</f>
        <v>2368</v>
      </c>
      <c r="AG52" s="10" t="str">
        <f>IF(OR(AG$44="S",AG$44="STD",AG$44="",AG$44="A",AG$44="AES",AG$44="F",AG$44="Fiber")," ",IF(OR(AG$44="FS",AG$44="D",AG$44="DIS"),IF(MOD(AG51,9)=0,"—",16*AG51-15),IF(OR(AG$44="M",AG$44="MADI"),"—","Err")))</f>
        <v>—</v>
      </c>
      <c r="AH52" s="7" t="str">
        <f>IF(OR(AG$44="S",AG$44="STD",AG$44="",AG$44="A",AG$44="AES",AG$44="F",AG$44="Fiber")," ",IF(OR(AG$44="FS",AG$44="D",AG$44="DIS"),IF(MOD(AG51,9)=0,"—",16*AG51),IF(OR(AG$44="M",AG$44="MADI"),"—","Err")))</f>
        <v>—</v>
      </c>
      <c r="AI52" s="10" t="str">
        <f>IF(OR(AI$44="S",AI$44="STD",AI$44="",AI$44="A",AI$44="AES",AI$44="F",AI$44="Fiber")," ",IF(OR(AI$44="FS",AI$44="D",AI$44="DIS"),IF(MOD(AI51,9)=0,"—",16*AI51-15),IF(OR(AI$44="M",AI$44="MADI"),"—","Err")))</f>
        <v>—</v>
      </c>
      <c r="AJ52" s="7" t="str">
        <f>IF(OR(AI$44="S",AI$44="STD",AI$44="",AI$44="A",AI$44="AES",AI$44="F",AI$44="Fiber")," ",IF(OR(AI$44="FS",AI$44="D",AI$44="DIS"),IF(MOD(AI51,9)=0,"—",16*AI51),IF(OR(AI$44="M",AI$44="MADI"),"—","Err")))</f>
        <v>—</v>
      </c>
      <c r="AK52" s="10" t="str">
        <f>IF(OR(AK$44="S",AK$44="STD",AK$44="",AK$44="A",AK$44="AES",AK$44="F",AK$44="Fiber")," ",IF(OR(AK$44="FS",AK$44="D",AK$44="DIS"),IF(MOD(AK51,9)=0,"—",16*AK51-15),IF(OR(AK$44="M",AK$44="MADI"),"—","Err")))</f>
        <v>—</v>
      </c>
      <c r="AL52" s="7" t="str">
        <f>IF(OR(AK$44="S",AK$44="STD",AK$44="",AK$44="A",AK$44="AES",AK$44="F",AK$44="Fiber")," ",IF(OR(AK$44="FS",AK$44="D",AK$44="DIS"),IF(MOD(AK51,9)=0,"—",16*AK51),IF(OR(AK$44="M",AK$44="MADI"),"—","Err")))</f>
        <v>—</v>
      </c>
      <c r="AM52" s="10" t="str">
        <f>IF(OR(AM$44="S",AM$44="STD",AM$44="",AM$44="A",AM$44="AES",AM$44="F",AM$44="Fiber")," ",IF(OR(AM$44="FS",AM$44="D",AM$44="DIS"),IF(MOD(AM51,9)=0,"—",16*AM51-15),IF(OR(AM$44="M",AM$44="MADI"),"—","Err")))</f>
        <v>—</v>
      </c>
      <c r="AN52" s="7" t="str">
        <f>IF(OR(AM$44="S",AM$44="STD",AM$44="",AM$44="A",AM$44="AES",AM$44="F",AM$44="Fiber")," ",IF(OR(AM$44="FS",AM$44="D",AM$44="DIS"),IF(MOD(AM51,9)=0,"—",16*AM51),IF(OR(AM$44="M",AM$44="MADI"),"—","Err")))</f>
        <v>—</v>
      </c>
      <c r="AO52" s="10" t="str">
        <f>IF(OR(AO$44="S",AO$44="STD",AO$44="",AO$44="A",AO$44="AES",AO$44="F",AO$44="Fiber")," ",IF(OR(AO$44="FS",AO$44="D",AO$44="DIS"),IF(MOD(AO51,9)=0,"—",16*AO51-15),IF(OR(AO$44="M",AO$44="MADI"),"—","Err")))</f>
        <v>—</v>
      </c>
      <c r="AP52" s="7" t="str">
        <f>IF(OR(AO$44="S",AO$44="STD",AO$44="",AO$44="A",AO$44="AES",AO$44="F",AO$44="Fiber")," ",IF(OR(AO$44="FS",AO$44="D",AO$44="DIS"),IF(MOD(AO51,9)=0,"—",16*AO51),IF(OR(AO$44="M",AO$44="MADI"),"—","Err")))</f>
        <v>—</v>
      </c>
      <c r="AQ52" s="10" t="str">
        <f>IF(OR(AQ$44="S",AQ$44="STD",AQ$44="",AQ$44="A",AQ$44="AES",AQ$44="F",AQ$44="Fiber")," ",IF(OR(AQ$44="FS",AQ$44="D",AQ$44="DIS"),IF(MOD(AQ51,9)=0,"—",16*AQ51-15),IF(OR(AQ$44="M",AQ$44="MADI"),"—","Err")))</f>
        <v>—</v>
      </c>
      <c r="AR52" s="7" t="str">
        <f>IF(OR(AQ$44="S",AQ$44="STD",AQ$44="",AQ$44="A",AQ$44="AES",AQ$44="F",AQ$44="Fiber")," ",IF(OR(AQ$44="FS",AQ$44="D",AQ$44="DIS"),IF(MOD(AQ51,9)=0,"—",16*AQ51),IF(OR(AQ$44="M",AQ$44="MADI"),"—","Err")))</f>
        <v>—</v>
      </c>
      <c r="AS52" s="10">
        <f>IF(OR(AS$44="S",AS$44="STD",AS$44="",AS$44="A",AS$44="AES",AS$44="F",AS$44="Fiber")," ",IF(OR(AS$44="FS",AS$44="D",AS$44="DIS"),IF(MOD(AS51,9)=0,"—",16*AS51-15),IF(OR(AS$44="M",AS$44="MADI"),"—","Err")))</f>
        <v>1345</v>
      </c>
      <c r="AT52" s="7">
        <f>IF(OR(AS$44="S",AS$44="STD",AS$44="",AS$44="A",AS$44="AES",AS$44="F",AS$44="Fiber")," ",IF(OR(AS$44="FS",AS$44="D",AS$44="DIS"),IF(MOD(AS51,9)=0,"—",16*AS51),IF(OR(AS$44="M",AS$44="MADI"),"—","Err")))</f>
        <v>1360</v>
      </c>
      <c r="AU52" s="10" t="str">
        <f>IF(OR(AU$44="S",AU$44="STD",AU$44="",AU$44="A",AU$44="AES",AU$44="F",AU$44="Fiber")," ",IF(OR(AU$44="FS",AU$44="D",AU$44="DIS"),IF(MOD(AU51,9)=0,"—",16*AU51-15),IF(OR(AU$44="M",AU$44="MADI"),"—","Err")))</f>
        <v>—</v>
      </c>
      <c r="AV52" s="7" t="str">
        <f>IF(OR(AU$44="S",AU$44="STD",AU$44="",AU$44="A",AU$44="AES",AU$44="F",AU$44="Fiber")," ",IF(OR(AU$44="FS",AU$44="D",AU$44="DIS"),IF(MOD(AU51,9)=0,"—",16*AU51),IF(OR(AU$44="M",AU$44="MADI"),"—","Err")))</f>
        <v>—</v>
      </c>
      <c r="AW52" s="10" t="str">
        <f>IF(OR(AW$44="S",AW$44="STD",AW$44="",AW$44="A",AW$44="AES",AW$44="F",AW$44="Fiber")," ",IF(OR(AW$44="FS",AW$44="D",AW$44="DIS"),IF(MOD(AW51,9)=0,"—",16*AW51-15),IF(OR(AW$44="M",AW$44="MADI"),"—","Err")))</f>
        <v>—</v>
      </c>
      <c r="AX52" s="7" t="str">
        <f>IF(OR(AW$44="S",AW$44="STD",AW$44="",AW$44="A",AW$44="AES",AW$44="F",AW$44="Fiber")," ",IF(OR(AW$44="FS",AW$44="D",AW$44="DIS"),IF(MOD(AW51,9)=0,"—",16*AW51),IF(OR(AW$44="M",AW$44="MADI"),"—","Err")))</f>
        <v>—</v>
      </c>
      <c r="AY52" s="10">
        <f>IF(OR(AY$44="S",AY$44="STD",AY$44="",AY$44="A",AY$44="AES",AY$44="F",AY$44="Fiber")," ",IF(OR(AY$44="FS",AY$44="D",AY$44="DIS"),IF(MOD(AY51,9)=0,"—",16*AY51-15),IF(OR(AY$44="M",AY$44="MADI"),"—","Err")))</f>
        <v>913</v>
      </c>
      <c r="AZ52" s="7">
        <f>IF(OR(AY$44="S",AY$44="STD",AY$44="",AY$44="A",AY$44="AES",AY$44="F",AY$44="Fiber")," ",IF(OR(AY$44="FS",AY$44="D",AY$44="DIS"),IF(MOD(AY51,9)=0,"—",16*AY51),IF(OR(AY$44="M",AY$44="MADI"),"—","Err")))</f>
        <v>928</v>
      </c>
      <c r="BA52" s="10" t="str">
        <f>IF(OR(BA$44="S",BA$44="STD",BA$44="",BA$44="A",BA$44="AES",BA$44="F",BA$44="Fiber")," ",IF(OR(BA$44="FS",BA$44="D",BA$44="DIS"),IF(MOD(BA51,9)=0,"—",16*BA51-15),IF(OR(BA$44="M",BA$44="MADI"),"—","Err")))</f>
        <v xml:space="preserve"> </v>
      </c>
      <c r="BB52" s="7" t="str">
        <f>IF(OR(BA$44="S",BA$44="STD",BA$44="",BA$44="A",BA$44="AES",BA$44="F",BA$44="Fiber")," ",IF(OR(BA$44="FS",BA$44="D",BA$44="DIS"),IF(MOD(BA51,9)=0,"—",16*BA51),IF(OR(BA$44="M",BA$44="MADI"),"—","Err")))</f>
        <v xml:space="preserve"> </v>
      </c>
      <c r="BC52" s="10" t="str">
        <f>IF(OR(BC$44="S",BC$44="STD",BC$44="",BC$44="A",BC$44="AES",BC$44="F",BC$44="Fiber")," ",IF(OR(BC$44="FS",BC$44="D",BC$44="DIS"),IF(MOD(BC51,9)=0,"—",16*BC51-15),IF(OR(BC$44="M",BC$44="MADI"),"—","Err")))</f>
        <v>—</v>
      </c>
      <c r="BD52" s="7" t="str">
        <f>IF(OR(BC$44="S",BC$44="STD",BC$44="",BC$44="A",BC$44="AES",BC$44="F",BC$44="Fiber")," ",IF(OR(BC$44="FS",BC$44="D",BC$44="DIS"),IF(MOD(BC51,9)=0,"—",16*BC51),IF(OR(BC$44="M",BC$44="MADI"),"—","Err")))</f>
        <v>—</v>
      </c>
      <c r="BE52" s="10" t="str">
        <f>IF(OR(BE$44="S",BE$44="STD",BE$44="",BE$44="A",BE$44="AES",BE$44="F",BE$44="Fiber")," ",IF(OR(BE$44="FS",BE$44="D",BE$44="DIS"),IF(MOD(BE51,9)=0,"—",16*BE51-15),IF(OR(BE$44="M",BE$44="MADI"),"—","Err")))</f>
        <v>—</v>
      </c>
      <c r="BF52" s="7" t="str">
        <f>IF(OR(BE$44="S",BE$44="STD",BE$44="",BE$44="A",BE$44="AES",BE$44="F",BE$44="Fiber")," ",IF(OR(BE$44="FS",BE$44="D",BE$44="DIS"),IF(MOD(BE51,9)=0,"—",16*BE51),IF(OR(BE$44="M",BE$44="MADI"),"—","Err")))</f>
        <v>—</v>
      </c>
      <c r="BG52" s="10" t="str">
        <f>IF(OR(BG$44="S",BG$44="STD",BG$44="",BG$44="A",BG$44="AES",BG$44="F",BG$44="Fiber")," ",IF(OR(BG$44="FS",BG$44="D",BG$44="DIS"),IF(MOD(BG51,9)=0,"—",16*BG51-15),IF(OR(BG$44="M",BG$44="MADI"),"—","Err")))</f>
        <v>—</v>
      </c>
      <c r="BH52" s="7" t="str">
        <f>IF(OR(BG$44="S",BG$44="STD",BG$44="",BG$44="A",BG$44="AES",BG$44="F",BG$44="Fiber")," ",IF(OR(BG$44="FS",BG$44="D",BG$44="DIS"),IF(MOD(BG51,9)=0,"—",16*BG51),IF(OR(BG$44="M",BG$44="MADI"),"—","Err")))</f>
        <v>—</v>
      </c>
      <c r="BI52" s="10" t="str">
        <f>IF(OR(BI$44="S",BI$44="STD",BI$44="",BI$44="A",BI$44="AES",BI$44="F",BI$44="Fiber")," ",IF(OR(BI$44="FS",BI$44="D",BI$44="DIS"),IF(MOD(BI51,9)=0,"—",16*BI51-15),IF(OR(BI$44="M",BI$44="MADI"),"—","Err")))</f>
        <v>—</v>
      </c>
      <c r="BJ52" s="7" t="str">
        <f>IF(OR(BI$44="S",BI$44="STD",BI$44="",BI$44="A",BI$44="AES",BI$44="F",BI$44="Fiber")," ",IF(OR(BI$44="FS",BI$44="D",BI$44="DIS"),IF(MOD(BI51,9)=0,"—",16*BI51),IF(OR(BI$44="M",BI$44="MADI"),"—","Err")))</f>
        <v>—</v>
      </c>
      <c r="BK52" s="10" t="str">
        <f>IF(OR(BK$44="S",BK$44="STD",BK$44="",BK$44="A",BK$44="AES",BK$44="F",BK$44="Fiber")," ",IF(OR(BK$44="FS",BK$44="D",BK$44="DIS"),IF(MOD(BK51,9)=0,"—",16*BK51-15),IF(OR(BK$44="M",BK$44="MADI"),"—","Err")))</f>
        <v>—</v>
      </c>
      <c r="BL52" s="7" t="str">
        <f>IF(OR(BK$44="S",BK$44="STD",BK$44="",BK$44="A",BK$44="AES",BK$44="F",BK$44="Fiber")," ",IF(OR(BK$44="FS",BK$44="D",BK$44="DIS"),IF(MOD(BK51,9)=0,"—",16*BK51),IF(OR(BK$44="M",BK$44="MADI"),"—","Err")))</f>
        <v>—</v>
      </c>
    </row>
    <row r="53" spans="1:70" x14ac:dyDescent="0.25">
      <c r="A53" s="9">
        <f>(A$43)*9-4</f>
        <v>284</v>
      </c>
      <c r="B53" s="6"/>
      <c r="C53" s="9">
        <f>(C$43)*9-4</f>
        <v>275</v>
      </c>
      <c r="D53" s="6"/>
      <c r="E53" s="9">
        <f>(E$43)*9-4</f>
        <v>266</v>
      </c>
      <c r="F53" s="6"/>
      <c r="G53" s="9">
        <f>(G$43)*9-4</f>
        <v>257</v>
      </c>
      <c r="H53" s="6"/>
      <c r="I53" s="9">
        <f>(I$43)*9-4</f>
        <v>248</v>
      </c>
      <c r="J53" s="6"/>
      <c r="K53" s="9">
        <f>(K$43)*9-4</f>
        <v>239</v>
      </c>
      <c r="L53" s="6"/>
      <c r="M53" s="9">
        <f>(M$43)*9-4</f>
        <v>230</v>
      </c>
      <c r="N53" s="6"/>
      <c r="O53" s="9">
        <f>(O$43)*9-4</f>
        <v>221</v>
      </c>
      <c r="P53" s="6"/>
      <c r="Q53" s="9">
        <f>(Q$43)*9-4</f>
        <v>212</v>
      </c>
      <c r="R53" s="6"/>
      <c r="S53" s="9">
        <f>(S$43)*9-4</f>
        <v>203</v>
      </c>
      <c r="T53" s="6"/>
      <c r="U53" s="9">
        <f>(U$43)*9-4</f>
        <v>194</v>
      </c>
      <c r="V53" s="6"/>
      <c r="W53" s="9">
        <f>(W$43)*9-4</f>
        <v>185</v>
      </c>
      <c r="X53" s="6"/>
      <c r="Y53" s="9">
        <f>(Y$43)*9-4</f>
        <v>176</v>
      </c>
      <c r="Z53" s="6"/>
      <c r="AA53" s="9">
        <f>(AA$43)*9-4</f>
        <v>167</v>
      </c>
      <c r="AB53" s="6"/>
      <c r="AC53" s="9">
        <f>(AC$43)*9-4</f>
        <v>158</v>
      </c>
      <c r="AD53" s="6"/>
      <c r="AE53" s="9">
        <f>(AE$43)*9-4</f>
        <v>149</v>
      </c>
      <c r="AF53" s="6"/>
      <c r="AG53" s="9">
        <f>(AG$43)*9-4</f>
        <v>140</v>
      </c>
      <c r="AH53" s="6"/>
      <c r="AI53" s="9">
        <f>(AI$43)*9-4</f>
        <v>131</v>
      </c>
      <c r="AJ53" s="6"/>
      <c r="AK53" s="9">
        <f>(AK$43)*9-4</f>
        <v>122</v>
      </c>
      <c r="AL53" s="6"/>
      <c r="AM53" s="9">
        <f>(AM$43)*9-4</f>
        <v>113</v>
      </c>
      <c r="AN53" s="6"/>
      <c r="AO53" s="9">
        <f>(AO$43)*9-4</f>
        <v>104</v>
      </c>
      <c r="AP53" s="6"/>
      <c r="AQ53" s="9">
        <f>(AQ$43)*9-4</f>
        <v>95</v>
      </c>
      <c r="AR53" s="6"/>
      <c r="AS53" s="9">
        <f>(AS$43)*9-4</f>
        <v>86</v>
      </c>
      <c r="AT53" s="6"/>
      <c r="AU53" s="9">
        <f>(AU$43)*9-4</f>
        <v>77</v>
      </c>
      <c r="AV53" s="6"/>
      <c r="AW53" s="9">
        <f>(AW$43)*9-4</f>
        <v>68</v>
      </c>
      <c r="AX53" s="6"/>
      <c r="AY53" s="9">
        <f>(AY$43)*9-4</f>
        <v>59</v>
      </c>
      <c r="AZ53" s="6"/>
      <c r="BA53" s="9">
        <f>(BA$43)*9-4</f>
        <v>50</v>
      </c>
      <c r="BB53" s="6"/>
      <c r="BC53" s="9">
        <f>(BC$43)*9-4</f>
        <v>41</v>
      </c>
      <c r="BD53" s="6"/>
      <c r="BE53" s="9">
        <f>(BE$43)*9-4</f>
        <v>32</v>
      </c>
      <c r="BF53" s="6"/>
      <c r="BG53" s="9">
        <f>(BG$43)*9-4</f>
        <v>23</v>
      </c>
      <c r="BH53" s="6"/>
      <c r="BI53" s="9">
        <f>(BI$43)*9-4</f>
        <v>14</v>
      </c>
      <c r="BJ53" s="6"/>
      <c r="BK53" s="9">
        <f>(BK$43)*9-4</f>
        <v>5</v>
      </c>
      <c r="BL53" s="6"/>
    </row>
    <row r="54" spans="1:70" x14ac:dyDescent="0.25">
      <c r="A54" s="10">
        <f>IF(OR(A$44="S",A$44="STD",A$44="",A$44="A",A$44="AES",A$44="F",A$44="Fiber")," ",IF(OR(A$44="FS",A$44="D",A$44="DIS"),IF(MOD(A53,9)=0,"—",16*A53-15),IF(OR(A$44="M",A$44="MADI"),"—","Err")))</f>
        <v>4529</v>
      </c>
      <c r="B54" s="7">
        <f>IF(OR(A$44="S",A$44="STD",A$44="",A$44="A",A$44="AES",A$44="F",A$44="Fiber")," ",IF(OR(A$44="FS",A$44="D",A$44="DIS"),IF(MOD(A53,9)=0,"—",16*A53),IF(OR(A$44="M",A$44="MADI"),"—","Err")))</f>
        <v>4544</v>
      </c>
      <c r="C54" s="10">
        <f>IF(OR(C$44="S",C$44="STD",C$44="",C$44="A",C$44="AES",C$44="F",C$44="Fiber")," ",IF(OR(C$44="FS",C$44="D",C$44="DIS"),IF(MOD(C53,9)=0,"—",16*C53-15),IF(OR(C$44="M",C$44="MADI"),"—","Err")))</f>
        <v>4385</v>
      </c>
      <c r="D54" s="7">
        <f>IF(OR(C$44="S",C$44="STD",C$44="",C$44="A",C$44="AES",C$44="F",C$44="Fiber")," ",IF(OR(C$44="FS",C$44="D",C$44="DIS"),IF(MOD(C53,9)=0,"—",16*C53),IF(OR(C$44="M",C$44="MADI"),"—","Err")))</f>
        <v>4400</v>
      </c>
      <c r="E54" s="10">
        <f>IF(OR(E$44="S",E$44="STD",E$44="",E$44="A",E$44="AES",E$44="F",E$44="Fiber")," ",IF(OR(E$44="FS",E$44="D",E$44="DIS"),IF(MOD(E53,9)=0,"—",16*E53-15),IF(OR(E$44="M",E$44="MADI"),"—","Err")))</f>
        <v>4241</v>
      </c>
      <c r="F54" s="7">
        <f>IF(OR(E$44="S",E$44="STD",E$44="",E$44="A",E$44="AES",E$44="F",E$44="Fiber")," ",IF(OR(E$44="FS",E$44="D",E$44="DIS"),IF(MOD(E53,9)=0,"—",16*E53),IF(OR(E$44="M",E$44="MADI"),"—","Err")))</f>
        <v>4256</v>
      </c>
      <c r="G54" s="10" t="str">
        <f>IF(OR(G$44="S",G$44="STD",G$44="",G$44="A",G$44="AES",G$44="F",G$44="Fiber")," ",IF(OR(G$44="FS",G$44="D",G$44="DIS"),IF(MOD(G53,9)=0,"—",16*G53-15),IF(OR(G$44="M",G$44="MADI"),"—","Err")))</f>
        <v>—</v>
      </c>
      <c r="H54" s="7" t="str">
        <f>IF(OR(G$44="S",G$44="STD",G$44="",G$44="A",G$44="AES",G$44="F",G$44="Fiber")," ",IF(OR(G$44="FS",G$44="D",G$44="DIS"),IF(MOD(G53,9)=0,"—",16*G53),IF(OR(G$44="M",G$44="MADI"),"—","Err")))</f>
        <v>—</v>
      </c>
      <c r="I54" s="10" t="str">
        <f>IF(OR(I$44="S",I$44="STD",I$44="",I$44="A",I$44="AES",I$44="F",I$44="Fiber")," ",IF(OR(I$44="FS",I$44="D",I$44="DIS"),IF(MOD(I53,9)=0,"—",16*I53-15),IF(OR(I$44="M",I$44="MADI"),"—","Err")))</f>
        <v xml:space="preserve"> </v>
      </c>
      <c r="J54" s="7" t="str">
        <f>IF(OR(I$44="S",I$44="STD",I$44="",I$44="A",I$44="AES",I$44="F",I$44="Fiber")," ",IF(OR(I$44="FS",I$44="D",I$44="DIS"),IF(MOD(I53,9)=0,"—",16*I53),IF(OR(I$44="M",I$44="MADI"),"—","Err")))</f>
        <v xml:space="preserve"> </v>
      </c>
      <c r="K54" s="10">
        <f>IF(OR(K$44="S",K$44="STD",K$44="",K$44="A",K$44="AES",K$44="F",K$44="Fiber")," ",IF(OR(K$44="FS",K$44="D",K$44="DIS"),IF(MOD(K53,9)=0,"—",16*K53-15),IF(OR(K$44="M",K$44="MADI"),"—","Err")))</f>
        <v>3809</v>
      </c>
      <c r="L54" s="7">
        <f>IF(OR(K$44="S",K$44="STD",K$44="",K$44="A",K$44="AES",K$44="F",K$44="Fiber")," ",IF(OR(K$44="FS",K$44="D",K$44="DIS"),IF(MOD(K53,9)=0,"—",16*K53),IF(OR(K$44="M",K$44="MADI"),"—","Err")))</f>
        <v>3824</v>
      </c>
      <c r="M54" s="10" t="str">
        <f>IF(OR(M$44="S",M$44="STD",M$44="",M$44="A",M$44="AES",M$44="F",M$44="Fiber")," ",IF(OR(M$44="FS",M$44="D",M$44="DIS"),IF(MOD(M53,9)=0,"—",16*M53-15),IF(OR(M$44="M",M$44="MADI"),"—","Err")))</f>
        <v>—</v>
      </c>
      <c r="N54" s="7" t="str">
        <f>IF(OR(M$44="S",M$44="STD",M$44="",M$44="A",M$44="AES",M$44="F",M$44="Fiber")," ",IF(OR(M$44="FS",M$44="D",M$44="DIS"),IF(MOD(M53,9)=0,"—",16*M53),IF(OR(M$44="M",M$44="MADI"),"—","Err")))</f>
        <v>—</v>
      </c>
      <c r="O54" s="10" t="str">
        <f>IF(OR(O$44="S",O$44="STD",O$44="",O$44="A",O$44="AES",O$44="F",O$44="Fiber")," ",IF(OR(O$44="FS",O$44="D",O$44="DIS"),IF(MOD(O53,9)=0,"—",16*O53-15),IF(OR(O$44="M",O$44="MADI"),"—","Err")))</f>
        <v xml:space="preserve"> </v>
      </c>
      <c r="P54" s="7" t="str">
        <f>IF(OR(O$44="S",O$44="STD",O$44="",O$44="A",O$44="AES",O$44="F",O$44="Fiber")," ",IF(OR(O$44="FS",O$44="D",O$44="DIS"),IF(MOD(O53,9)=0,"—",16*O53),IF(OR(O$44="M",O$44="MADI"),"—","Err")))</f>
        <v xml:space="preserve"> </v>
      </c>
      <c r="Q54" s="10" t="str">
        <f>IF(OR(Q$44="S",Q$44="STD",Q$44="",Q$44="A",Q$44="AES",Q$44="F",Q$44="Fiber")," ",IF(OR(Q$44="FS",Q$44="D",Q$44="DIS"),IF(MOD(Q53,9)=0,"—",16*Q53-15),IF(OR(Q$44="M",Q$44="MADI"),"—","Err")))</f>
        <v>Err</v>
      </c>
      <c r="R54" s="7" t="str">
        <f>IF(OR(Q$44="S",Q$44="STD",Q$44="",Q$44="A",Q$44="AES",Q$44="F",Q$44="Fiber")," ",IF(OR(Q$44="FS",Q$44="D",Q$44="DIS"),IF(MOD(Q53,9)=0,"—",16*Q53),IF(OR(Q$44="M",Q$44="MADI"),"—","Err")))</f>
        <v>Err</v>
      </c>
      <c r="S54" s="10" t="str">
        <f>IF(OR(S$44="S",S$44="STD",S$44="",S$44="A",S$44="AES",S$44="F",S$44="Fiber")," ",IF(OR(S$44="FS",S$44="D",S$44="DIS"),IF(MOD(S53,9)=0,"—",16*S53-15),IF(OR(S$44="M",S$44="MADI"),"—","Err")))</f>
        <v xml:space="preserve"> </v>
      </c>
      <c r="T54" s="7" t="str">
        <f>IF(OR(S$44="S",S$44="STD",S$44="",S$44="A",S$44="AES",S$44="F",S$44="Fiber")," ",IF(OR(S$44="FS",S$44="D",S$44="DIS"),IF(MOD(S53,9)=0,"—",16*S53),IF(OR(S$44="M",S$44="MADI"),"—","Err")))</f>
        <v xml:space="preserve"> </v>
      </c>
      <c r="U54" s="10" t="str">
        <f>IF(OR(U$44="S",U$44="STD",U$44="",U$44="A",U$44="AES",U$44="F",U$44="Fiber")," ",IF(OR(U$44="FS",U$44="D",U$44="DIS"),IF(MOD(U53,9)=0,"—",16*U53-15),IF(OR(U$44="M",U$44="MADI"),"—","Err")))</f>
        <v xml:space="preserve"> </v>
      </c>
      <c r="V54" s="7" t="str">
        <f>IF(OR(U$44="S",U$44="STD",U$44="",U$44="A",U$44="AES",U$44="F",U$44="Fiber")," ",IF(OR(U$44="FS",U$44="D",U$44="DIS"),IF(MOD(U53,9)=0,"—",16*U53),IF(OR(U$44="M",U$44="MADI"),"—","Err")))</f>
        <v xml:space="preserve"> </v>
      </c>
      <c r="W54" s="10" t="str">
        <f>IF(OR(W$44="S",W$44="STD",W$44="",W$44="A",W$44="AES",W$44="F",W$44="Fiber")," ",IF(OR(W$44="FS",W$44="D",W$44="DIS"),IF(MOD(W53,9)=0,"—",16*W53-15),IF(OR(W$44="M",W$44="MADI"),"—","Err")))</f>
        <v xml:space="preserve"> </v>
      </c>
      <c r="X54" s="7" t="str">
        <f>IF(OR(W$44="S",W$44="STD",W$44="",W$44="A",W$44="AES",W$44="F",W$44="Fiber")," ",IF(OR(W$44="FS",W$44="D",W$44="DIS"),IF(MOD(W53,9)=0,"—",16*W53),IF(OR(W$44="M",W$44="MADI"),"—","Err")))</f>
        <v xml:space="preserve"> </v>
      </c>
      <c r="Y54" s="10">
        <f>IF(OR(Y$44="S",Y$44="STD",Y$44="",Y$44="A",Y$44="AES",Y$44="F",Y$44="Fiber")," ",IF(OR(Y$44="FS",Y$44="D",Y$44="DIS"),IF(MOD(Y53,9)=0,"—",16*Y53-15),IF(OR(Y$44="M",Y$44="MADI"),"—","Err")))</f>
        <v>2801</v>
      </c>
      <c r="Z54" s="7">
        <f>IF(OR(Y$44="S",Y$44="STD",Y$44="",Y$44="A",Y$44="AES",Y$44="F",Y$44="Fiber")," ",IF(OR(Y$44="FS",Y$44="D",Y$44="DIS"),IF(MOD(Y53,9)=0,"—",16*Y53),IF(OR(Y$44="M",Y$44="MADI"),"—","Err")))</f>
        <v>2816</v>
      </c>
      <c r="AA54" s="10">
        <f>IF(OR(AA$44="S",AA$44="STD",AA$44="",AA$44="A",AA$44="AES",AA$44="F",AA$44="Fiber")," ",IF(OR(AA$44="FS",AA$44="D",AA$44="DIS"),IF(MOD(AA53,9)=0,"—",16*AA53-15),IF(OR(AA$44="M",AA$44="MADI"),"—","Err")))</f>
        <v>2657</v>
      </c>
      <c r="AB54" s="7">
        <f>IF(OR(AA$44="S",AA$44="STD",AA$44="",AA$44="A",AA$44="AES",AA$44="F",AA$44="Fiber")," ",IF(OR(AA$44="FS",AA$44="D",AA$44="DIS"),IF(MOD(AA53,9)=0,"—",16*AA53),IF(OR(AA$44="M",AA$44="MADI"),"—","Err")))</f>
        <v>2672</v>
      </c>
      <c r="AC54" s="10">
        <f>IF(OR(AC$44="S",AC$44="STD",AC$44="",AC$44="A",AC$44="AES",AC$44="F",AC$44="Fiber")," ",IF(OR(AC$44="FS",AC$44="D",AC$44="DIS"),IF(MOD(AC53,9)=0,"—",16*AC53-15),IF(OR(AC$44="M",AC$44="MADI"),"—","Err")))</f>
        <v>2513</v>
      </c>
      <c r="AD54" s="7">
        <f>IF(OR(AC$44="S",AC$44="STD",AC$44="",AC$44="A",AC$44="AES",AC$44="F",AC$44="Fiber")," ",IF(OR(AC$44="FS",AC$44="D",AC$44="DIS"),IF(MOD(AC53,9)=0,"—",16*AC53),IF(OR(AC$44="M",AC$44="MADI"),"—","Err")))</f>
        <v>2528</v>
      </c>
      <c r="AE54" s="10">
        <f>IF(OR(AE$44="S",AE$44="STD",AE$44="",AE$44="A",AE$44="AES",AE$44="F",AE$44="Fiber")," ",IF(OR(AE$44="FS",AE$44="D",AE$44="DIS"),IF(MOD(AE53,9)=0,"—",16*AE53-15),IF(OR(AE$44="M",AE$44="MADI"),"—","Err")))</f>
        <v>2369</v>
      </c>
      <c r="AF54" s="7">
        <f>IF(OR(AE$44="S",AE$44="STD",AE$44="",AE$44="A",AE$44="AES",AE$44="F",AE$44="Fiber")," ",IF(OR(AE$44="FS",AE$44="D",AE$44="DIS"),IF(MOD(AE53,9)=0,"—",16*AE53),IF(OR(AE$44="M",AE$44="MADI"),"—","Err")))</f>
        <v>2384</v>
      </c>
      <c r="AG54" s="10" t="str">
        <f>IF(OR(AG$44="S",AG$44="STD",AG$44="",AG$44="A",AG$44="AES",AG$44="F",AG$44="Fiber")," ",IF(OR(AG$44="FS",AG$44="D",AG$44="DIS"),IF(MOD(AG53,9)=0,"—",16*AG53-15),IF(OR(AG$44="M",AG$44="MADI"),"—","Err")))</f>
        <v>—</v>
      </c>
      <c r="AH54" s="7" t="str">
        <f>IF(OR(AG$44="S",AG$44="STD",AG$44="",AG$44="A",AG$44="AES",AG$44="F",AG$44="Fiber")," ",IF(OR(AG$44="FS",AG$44="D",AG$44="DIS"),IF(MOD(AG53,9)=0,"—",16*AG53),IF(OR(AG$44="M",AG$44="MADI"),"—","Err")))</f>
        <v>—</v>
      </c>
      <c r="AI54" s="10" t="str">
        <f>IF(OR(AI$44="S",AI$44="STD",AI$44="",AI$44="A",AI$44="AES",AI$44="F",AI$44="Fiber")," ",IF(OR(AI$44="FS",AI$44="D",AI$44="DIS"),IF(MOD(AI53,9)=0,"—",16*AI53-15),IF(OR(AI$44="M",AI$44="MADI"),"—","Err")))</f>
        <v>—</v>
      </c>
      <c r="AJ54" s="7" t="str">
        <f>IF(OR(AI$44="S",AI$44="STD",AI$44="",AI$44="A",AI$44="AES",AI$44="F",AI$44="Fiber")," ",IF(OR(AI$44="FS",AI$44="D",AI$44="DIS"),IF(MOD(AI53,9)=0,"—",16*AI53),IF(OR(AI$44="M",AI$44="MADI"),"—","Err")))</f>
        <v>—</v>
      </c>
      <c r="AK54" s="10" t="str">
        <f>IF(OR(AK$44="S",AK$44="STD",AK$44="",AK$44="A",AK$44="AES",AK$44="F",AK$44="Fiber")," ",IF(OR(AK$44="FS",AK$44="D",AK$44="DIS"),IF(MOD(AK53,9)=0,"—",16*AK53-15),IF(OR(AK$44="M",AK$44="MADI"),"—","Err")))</f>
        <v>—</v>
      </c>
      <c r="AL54" s="7" t="str">
        <f>IF(OR(AK$44="S",AK$44="STD",AK$44="",AK$44="A",AK$44="AES",AK$44="F",AK$44="Fiber")," ",IF(OR(AK$44="FS",AK$44="D",AK$44="DIS"),IF(MOD(AK53,9)=0,"—",16*AK53),IF(OR(AK$44="M",AK$44="MADI"),"—","Err")))</f>
        <v>—</v>
      </c>
      <c r="AM54" s="10" t="str">
        <f>IF(OR(AM$44="S",AM$44="STD",AM$44="",AM$44="A",AM$44="AES",AM$44="F",AM$44="Fiber")," ",IF(OR(AM$44="FS",AM$44="D",AM$44="DIS"),IF(MOD(AM53,9)=0,"—",16*AM53-15),IF(OR(AM$44="M",AM$44="MADI"),"—","Err")))</f>
        <v>—</v>
      </c>
      <c r="AN54" s="7" t="str">
        <f>IF(OR(AM$44="S",AM$44="STD",AM$44="",AM$44="A",AM$44="AES",AM$44="F",AM$44="Fiber")," ",IF(OR(AM$44="FS",AM$44="D",AM$44="DIS"),IF(MOD(AM53,9)=0,"—",16*AM53),IF(OR(AM$44="M",AM$44="MADI"),"—","Err")))</f>
        <v>—</v>
      </c>
      <c r="AO54" s="10" t="str">
        <f>IF(OR(AO$44="S",AO$44="STD",AO$44="",AO$44="A",AO$44="AES",AO$44="F",AO$44="Fiber")," ",IF(OR(AO$44="FS",AO$44="D",AO$44="DIS"),IF(MOD(AO53,9)=0,"—",16*AO53-15),IF(OR(AO$44="M",AO$44="MADI"),"—","Err")))</f>
        <v>—</v>
      </c>
      <c r="AP54" s="7" t="str">
        <f>IF(OR(AO$44="S",AO$44="STD",AO$44="",AO$44="A",AO$44="AES",AO$44="F",AO$44="Fiber")," ",IF(OR(AO$44="FS",AO$44="D",AO$44="DIS"),IF(MOD(AO53,9)=0,"—",16*AO53),IF(OR(AO$44="M",AO$44="MADI"),"—","Err")))</f>
        <v>—</v>
      </c>
      <c r="AQ54" s="10" t="str">
        <f>IF(OR(AQ$44="S",AQ$44="STD",AQ$44="",AQ$44="A",AQ$44="AES",AQ$44="F",AQ$44="Fiber")," ",IF(OR(AQ$44="FS",AQ$44="D",AQ$44="DIS"),IF(MOD(AQ53,9)=0,"—",16*AQ53-15),IF(OR(AQ$44="M",AQ$44="MADI"),"—","Err")))</f>
        <v>—</v>
      </c>
      <c r="AR54" s="7" t="str">
        <f>IF(OR(AQ$44="S",AQ$44="STD",AQ$44="",AQ$44="A",AQ$44="AES",AQ$44="F",AQ$44="Fiber")," ",IF(OR(AQ$44="FS",AQ$44="D",AQ$44="DIS"),IF(MOD(AQ53,9)=0,"—",16*AQ53),IF(OR(AQ$44="M",AQ$44="MADI"),"—","Err")))</f>
        <v>—</v>
      </c>
      <c r="AS54" s="10">
        <f>IF(OR(AS$44="S",AS$44="STD",AS$44="",AS$44="A",AS$44="AES",AS$44="F",AS$44="Fiber")," ",IF(OR(AS$44="FS",AS$44="D",AS$44="DIS"),IF(MOD(AS53,9)=0,"—",16*AS53-15),IF(OR(AS$44="M",AS$44="MADI"),"—","Err")))</f>
        <v>1361</v>
      </c>
      <c r="AT54" s="7">
        <f>IF(OR(AS$44="S",AS$44="STD",AS$44="",AS$44="A",AS$44="AES",AS$44="F",AS$44="Fiber")," ",IF(OR(AS$44="FS",AS$44="D",AS$44="DIS"),IF(MOD(AS53,9)=0,"—",16*AS53),IF(OR(AS$44="M",AS$44="MADI"),"—","Err")))</f>
        <v>1376</v>
      </c>
      <c r="AU54" s="10" t="str">
        <f>IF(OR(AU$44="S",AU$44="STD",AU$44="",AU$44="A",AU$44="AES",AU$44="F",AU$44="Fiber")," ",IF(OR(AU$44="FS",AU$44="D",AU$44="DIS"),IF(MOD(AU53,9)=0,"—",16*AU53-15),IF(OR(AU$44="M",AU$44="MADI"),"—","Err")))</f>
        <v>—</v>
      </c>
      <c r="AV54" s="7" t="str">
        <f>IF(OR(AU$44="S",AU$44="STD",AU$44="",AU$44="A",AU$44="AES",AU$44="F",AU$44="Fiber")," ",IF(OR(AU$44="FS",AU$44="D",AU$44="DIS"),IF(MOD(AU53,9)=0,"—",16*AU53),IF(OR(AU$44="M",AU$44="MADI"),"—","Err")))</f>
        <v>—</v>
      </c>
      <c r="AW54" s="10" t="str">
        <f>IF(OR(AW$44="S",AW$44="STD",AW$44="",AW$44="A",AW$44="AES",AW$44="F",AW$44="Fiber")," ",IF(OR(AW$44="FS",AW$44="D",AW$44="DIS"),IF(MOD(AW53,9)=0,"—",16*AW53-15),IF(OR(AW$44="M",AW$44="MADI"),"—","Err")))</f>
        <v>—</v>
      </c>
      <c r="AX54" s="7" t="str">
        <f>IF(OR(AW$44="S",AW$44="STD",AW$44="",AW$44="A",AW$44="AES",AW$44="F",AW$44="Fiber")," ",IF(OR(AW$44="FS",AW$44="D",AW$44="DIS"),IF(MOD(AW53,9)=0,"—",16*AW53),IF(OR(AW$44="M",AW$44="MADI"),"—","Err")))</f>
        <v>—</v>
      </c>
      <c r="AY54" s="10">
        <f>IF(OR(AY$44="S",AY$44="STD",AY$44="",AY$44="A",AY$44="AES",AY$44="F",AY$44="Fiber")," ",IF(OR(AY$44="FS",AY$44="D",AY$44="DIS"),IF(MOD(AY53,9)=0,"—",16*AY53-15),IF(OR(AY$44="M",AY$44="MADI"),"—","Err")))</f>
        <v>929</v>
      </c>
      <c r="AZ54" s="7">
        <f>IF(OR(AY$44="S",AY$44="STD",AY$44="",AY$44="A",AY$44="AES",AY$44="F",AY$44="Fiber")," ",IF(OR(AY$44="FS",AY$44="D",AY$44="DIS"),IF(MOD(AY53,9)=0,"—",16*AY53),IF(OR(AY$44="M",AY$44="MADI"),"—","Err")))</f>
        <v>944</v>
      </c>
      <c r="BA54" s="10" t="str">
        <f>IF(OR(BA$44="S",BA$44="STD",BA$44="",BA$44="A",BA$44="AES",BA$44="F",BA$44="Fiber")," ",IF(OR(BA$44="FS",BA$44="D",BA$44="DIS"),IF(MOD(BA53,9)=0,"—",16*BA53-15),IF(OR(BA$44="M",BA$44="MADI"),"—","Err")))</f>
        <v xml:space="preserve"> </v>
      </c>
      <c r="BB54" s="7" t="str">
        <f>IF(OR(BA$44="S",BA$44="STD",BA$44="",BA$44="A",BA$44="AES",BA$44="F",BA$44="Fiber")," ",IF(OR(BA$44="FS",BA$44="D",BA$44="DIS"),IF(MOD(BA53,9)=0,"—",16*BA53),IF(OR(BA$44="M",BA$44="MADI"),"—","Err")))</f>
        <v xml:space="preserve"> </v>
      </c>
      <c r="BC54" s="10" t="str">
        <f>IF(OR(BC$44="S",BC$44="STD",BC$44="",BC$44="A",BC$44="AES",BC$44="F",BC$44="Fiber")," ",IF(OR(BC$44="FS",BC$44="D",BC$44="DIS"),IF(MOD(BC53,9)=0,"—",16*BC53-15),IF(OR(BC$44="M",BC$44="MADI"),"—","Err")))</f>
        <v>—</v>
      </c>
      <c r="BD54" s="7" t="str">
        <f>IF(OR(BC$44="S",BC$44="STD",BC$44="",BC$44="A",BC$44="AES",BC$44="F",BC$44="Fiber")," ",IF(OR(BC$44="FS",BC$44="D",BC$44="DIS"),IF(MOD(BC53,9)=0,"—",16*BC53),IF(OR(BC$44="M",BC$44="MADI"),"—","Err")))</f>
        <v>—</v>
      </c>
      <c r="BE54" s="10" t="str">
        <f>IF(OR(BE$44="S",BE$44="STD",BE$44="",BE$44="A",BE$44="AES",BE$44="F",BE$44="Fiber")," ",IF(OR(BE$44="FS",BE$44="D",BE$44="DIS"),IF(MOD(BE53,9)=0,"—",16*BE53-15),IF(OR(BE$44="M",BE$44="MADI"),"—","Err")))</f>
        <v>—</v>
      </c>
      <c r="BF54" s="7" t="str">
        <f>IF(OR(BE$44="S",BE$44="STD",BE$44="",BE$44="A",BE$44="AES",BE$44="F",BE$44="Fiber")," ",IF(OR(BE$44="FS",BE$44="D",BE$44="DIS"),IF(MOD(BE53,9)=0,"—",16*BE53),IF(OR(BE$44="M",BE$44="MADI"),"—","Err")))</f>
        <v>—</v>
      </c>
      <c r="BG54" s="10" t="str">
        <f>IF(OR(BG$44="S",BG$44="STD",BG$44="",BG$44="A",BG$44="AES",BG$44="F",BG$44="Fiber")," ",IF(OR(BG$44="FS",BG$44="D",BG$44="DIS"),IF(MOD(BG53,9)=0,"—",16*BG53-15),IF(OR(BG$44="M",BG$44="MADI"),"—","Err")))</f>
        <v>—</v>
      </c>
      <c r="BH54" s="7" t="str">
        <f>IF(OR(BG$44="S",BG$44="STD",BG$44="",BG$44="A",BG$44="AES",BG$44="F",BG$44="Fiber")," ",IF(OR(BG$44="FS",BG$44="D",BG$44="DIS"),IF(MOD(BG53,9)=0,"—",16*BG53),IF(OR(BG$44="M",BG$44="MADI"),"—","Err")))</f>
        <v>—</v>
      </c>
      <c r="BI54" s="10" t="str">
        <f>IF(OR(BI$44="S",BI$44="STD",BI$44="",BI$44="A",BI$44="AES",BI$44="F",BI$44="Fiber")," ",IF(OR(BI$44="FS",BI$44="D",BI$44="DIS"),IF(MOD(BI53,9)=0,"—",16*BI53-15),IF(OR(BI$44="M",BI$44="MADI"),"—","Err")))</f>
        <v>—</v>
      </c>
      <c r="BJ54" s="7" t="str">
        <f>IF(OR(BI$44="S",BI$44="STD",BI$44="",BI$44="A",BI$44="AES",BI$44="F",BI$44="Fiber")," ",IF(OR(BI$44="FS",BI$44="D",BI$44="DIS"),IF(MOD(BI53,9)=0,"—",16*BI53),IF(OR(BI$44="M",BI$44="MADI"),"—","Err")))</f>
        <v>—</v>
      </c>
      <c r="BK54" s="10" t="str">
        <f>IF(OR(BK$44="S",BK$44="STD",BK$44="",BK$44="A",BK$44="AES",BK$44="F",BK$44="Fiber")," ",IF(OR(BK$44="FS",BK$44="D",BK$44="DIS"),IF(MOD(BK53,9)=0,"—",16*BK53-15),IF(OR(BK$44="M",BK$44="MADI"),"—","Err")))</f>
        <v>—</v>
      </c>
      <c r="BL54" s="7" t="str">
        <f>IF(OR(BK$44="S",BK$44="STD",BK$44="",BK$44="A",BK$44="AES",BK$44="F",BK$44="Fiber")," ",IF(OR(BK$44="FS",BK$44="D",BK$44="DIS"),IF(MOD(BK53,9)=0,"—",16*BK53),IF(OR(BK$44="M",BK$44="MADI"),"—","Err")))</f>
        <v>—</v>
      </c>
    </row>
    <row r="55" spans="1:70" x14ac:dyDescent="0.25">
      <c r="A55" s="9">
        <f>(A$43)*9-3</f>
        <v>285</v>
      </c>
      <c r="B55" s="6"/>
      <c r="C55" s="9">
        <f>(C$43)*9-3</f>
        <v>276</v>
      </c>
      <c r="D55" s="6"/>
      <c r="E55" s="9">
        <f>(E$43)*9-3</f>
        <v>267</v>
      </c>
      <c r="F55" s="6"/>
      <c r="G55" s="9">
        <f>(G$43)*9-3</f>
        <v>258</v>
      </c>
      <c r="H55" s="6"/>
      <c r="I55" s="9">
        <f>(I$43)*9-3</f>
        <v>249</v>
      </c>
      <c r="J55" s="6"/>
      <c r="K55" s="9">
        <f>(K$43)*9-3</f>
        <v>240</v>
      </c>
      <c r="L55" s="6"/>
      <c r="M55" s="9">
        <f>(M$43)*9-3</f>
        <v>231</v>
      </c>
      <c r="N55" s="6"/>
      <c r="O55" s="9">
        <f>(O$43)*9-3</f>
        <v>222</v>
      </c>
      <c r="P55" s="6"/>
      <c r="Q55" s="9">
        <f>(Q$43)*9-3</f>
        <v>213</v>
      </c>
      <c r="R55" s="6"/>
      <c r="S55" s="9">
        <f>(S$43)*9-3</f>
        <v>204</v>
      </c>
      <c r="T55" s="6"/>
      <c r="U55" s="9">
        <f>(U$43)*9-3</f>
        <v>195</v>
      </c>
      <c r="V55" s="6"/>
      <c r="W55" s="9">
        <f>(W$43)*9-3</f>
        <v>186</v>
      </c>
      <c r="X55" s="6"/>
      <c r="Y55" s="9">
        <f>(Y$43)*9-3</f>
        <v>177</v>
      </c>
      <c r="Z55" s="6"/>
      <c r="AA55" s="9">
        <f>(AA$43)*9-3</f>
        <v>168</v>
      </c>
      <c r="AB55" s="6"/>
      <c r="AC55" s="9">
        <f>(AC$43)*9-3</f>
        <v>159</v>
      </c>
      <c r="AD55" s="6"/>
      <c r="AE55" s="9">
        <f>(AE$43)*9-3</f>
        <v>150</v>
      </c>
      <c r="AF55" s="6"/>
      <c r="AG55" s="9">
        <f>(AG$43)*9-3</f>
        <v>141</v>
      </c>
      <c r="AH55" s="6"/>
      <c r="AI55" s="9">
        <f>(AI$43)*9-3</f>
        <v>132</v>
      </c>
      <c r="AJ55" s="6"/>
      <c r="AK55" s="9">
        <f>(AK$43)*9-3</f>
        <v>123</v>
      </c>
      <c r="AL55" s="6"/>
      <c r="AM55" s="9">
        <f>(AM$43)*9-3</f>
        <v>114</v>
      </c>
      <c r="AN55" s="6"/>
      <c r="AO55" s="9">
        <f>(AO$43)*9-3</f>
        <v>105</v>
      </c>
      <c r="AP55" s="6"/>
      <c r="AQ55" s="9">
        <f>(AQ$43)*9-3</f>
        <v>96</v>
      </c>
      <c r="AR55" s="6"/>
      <c r="AS55" s="9">
        <f>(AS$43)*9-3</f>
        <v>87</v>
      </c>
      <c r="AT55" s="6"/>
      <c r="AU55" s="9">
        <f>(AU$43)*9-3</f>
        <v>78</v>
      </c>
      <c r="AV55" s="6"/>
      <c r="AW55" s="9">
        <f>(AW$43)*9-3</f>
        <v>69</v>
      </c>
      <c r="AX55" s="6"/>
      <c r="AY55" s="9">
        <f>(AY$43)*9-3</f>
        <v>60</v>
      </c>
      <c r="AZ55" s="6"/>
      <c r="BA55" s="9">
        <f>(BA$43)*9-3</f>
        <v>51</v>
      </c>
      <c r="BB55" s="6"/>
      <c r="BC55" s="9">
        <f>(BC$43)*9-3</f>
        <v>42</v>
      </c>
      <c r="BD55" s="6"/>
      <c r="BE55" s="9">
        <f>(BE$43)*9-3</f>
        <v>33</v>
      </c>
      <c r="BF55" s="6"/>
      <c r="BG55" s="9">
        <f>(BG$43)*9-3</f>
        <v>24</v>
      </c>
      <c r="BH55" s="6"/>
      <c r="BI55" s="9">
        <f>(BI$43)*9-3</f>
        <v>15</v>
      </c>
      <c r="BJ55" s="6"/>
      <c r="BK55" s="9">
        <f>(BK$43)*9-3</f>
        <v>6</v>
      </c>
      <c r="BL55" s="6"/>
    </row>
    <row r="56" spans="1:70" x14ac:dyDescent="0.25">
      <c r="A56" s="10">
        <f>IF(OR(A$44="S",A$44="STD",A$44="",A$44="A",A$44="AES",A$44="F",A$44="Fiber")," ",IF(OR(A$44="FS",A$44="D",A$44="DIS"),IF(MOD(A55,9)=0,"—",16*A55-15),IF(OR(A$44="M",A$44="MADI"),"—","Err")))</f>
        <v>4545</v>
      </c>
      <c r="B56" s="7">
        <f>IF(OR(A$44="S",A$44="STD",A$44="",A$44="A",A$44="AES",A$44="F",A$44="Fiber")," ",IF(OR(A$44="FS",A$44="D",A$44="DIS"),IF(MOD(A55,9)=0,"—",16*A55),IF(OR(A$44="M",A$44="MADI"),"—","Err")))</f>
        <v>4560</v>
      </c>
      <c r="C56" s="10">
        <f>IF(OR(C$44="S",C$44="STD",C$44="",C$44="A",C$44="AES",C$44="F",C$44="Fiber")," ",IF(OR(C$44="FS",C$44="D",C$44="DIS"),IF(MOD(C55,9)=0,"—",16*C55-15),IF(OR(C$44="M",C$44="MADI"),"—","Err")))</f>
        <v>4401</v>
      </c>
      <c r="D56" s="7">
        <f>IF(OR(C$44="S",C$44="STD",C$44="",C$44="A",C$44="AES",C$44="F",C$44="Fiber")," ",IF(OR(C$44="FS",C$44="D",C$44="DIS"),IF(MOD(C55,9)=0,"—",16*C55),IF(OR(C$44="M",C$44="MADI"),"—","Err")))</f>
        <v>4416</v>
      </c>
      <c r="E56" s="10">
        <f>IF(OR(E$44="S",E$44="STD",E$44="",E$44="A",E$44="AES",E$44="F",E$44="Fiber")," ",IF(OR(E$44="FS",E$44="D",E$44="DIS"),IF(MOD(E55,9)=0,"—",16*E55-15),IF(OR(E$44="M",E$44="MADI"),"—","Err")))</f>
        <v>4257</v>
      </c>
      <c r="F56" s="7">
        <f>IF(OR(E$44="S",E$44="STD",E$44="",E$44="A",E$44="AES",E$44="F",E$44="Fiber")," ",IF(OR(E$44="FS",E$44="D",E$44="DIS"),IF(MOD(E55,9)=0,"—",16*E55),IF(OR(E$44="M",E$44="MADI"),"—","Err")))</f>
        <v>4272</v>
      </c>
      <c r="G56" s="10" t="str">
        <f>IF(OR(G$44="S",G$44="STD",G$44="",G$44="A",G$44="AES",G$44="F",G$44="Fiber")," ",IF(OR(G$44="FS",G$44="D",G$44="DIS"),IF(MOD(G55,9)=0,"—",16*G55-15),IF(OR(G$44="M",G$44="MADI"),"—","Err")))</f>
        <v>—</v>
      </c>
      <c r="H56" s="7" t="str">
        <f>IF(OR(G$44="S",G$44="STD",G$44="",G$44="A",G$44="AES",G$44="F",G$44="Fiber")," ",IF(OR(G$44="FS",G$44="D",G$44="DIS"),IF(MOD(G55,9)=0,"—",16*G55),IF(OR(G$44="M",G$44="MADI"),"—","Err")))</f>
        <v>—</v>
      </c>
      <c r="I56" s="10" t="str">
        <f>IF(OR(I$44="S",I$44="STD",I$44="",I$44="A",I$44="AES",I$44="F",I$44="Fiber")," ",IF(OR(I$44="FS",I$44="D",I$44="DIS"),IF(MOD(I55,9)=0,"—",16*I55-15),IF(OR(I$44="M",I$44="MADI"),"—","Err")))</f>
        <v xml:space="preserve"> </v>
      </c>
      <c r="J56" s="7" t="str">
        <f>IF(OR(I$44="S",I$44="STD",I$44="",I$44="A",I$44="AES",I$44="F",I$44="Fiber")," ",IF(OR(I$44="FS",I$44="D",I$44="DIS"),IF(MOD(I55,9)=0,"—",16*I55),IF(OR(I$44="M",I$44="MADI"),"—","Err")))</f>
        <v xml:space="preserve"> </v>
      </c>
      <c r="K56" s="10">
        <f>IF(OR(K$44="S",K$44="STD",K$44="",K$44="A",K$44="AES",K$44="F",K$44="Fiber")," ",IF(OR(K$44="FS",K$44="D",K$44="DIS"),IF(MOD(K55,9)=0,"—",16*K55-15),IF(OR(K$44="M",K$44="MADI"),"—","Err")))</f>
        <v>3825</v>
      </c>
      <c r="L56" s="7">
        <f>IF(OR(K$44="S",K$44="STD",K$44="",K$44="A",K$44="AES",K$44="F",K$44="Fiber")," ",IF(OR(K$44="FS",K$44="D",K$44="DIS"),IF(MOD(K55,9)=0,"—",16*K55),IF(OR(K$44="M",K$44="MADI"),"—","Err")))</f>
        <v>3840</v>
      </c>
      <c r="M56" s="10" t="str">
        <f>IF(OR(M$44="S",M$44="STD",M$44="",M$44="A",M$44="AES",M$44="F",M$44="Fiber")," ",IF(OR(M$44="FS",M$44="D",M$44="DIS"),IF(MOD(M55,9)=0,"—",16*M55-15),IF(OR(M$44="M",M$44="MADI"),"—","Err")))</f>
        <v>—</v>
      </c>
      <c r="N56" s="7" t="str">
        <f>IF(OR(M$44="S",M$44="STD",M$44="",M$44="A",M$44="AES",M$44="F",M$44="Fiber")," ",IF(OR(M$44="FS",M$44="D",M$44="DIS"),IF(MOD(M55,9)=0,"—",16*M55),IF(OR(M$44="M",M$44="MADI"),"—","Err")))</f>
        <v>—</v>
      </c>
      <c r="O56" s="10" t="str">
        <f>IF(OR(O$44="S",O$44="STD",O$44="",O$44="A",O$44="AES",O$44="F",O$44="Fiber")," ",IF(OR(O$44="FS",O$44="D",O$44="DIS"),IF(MOD(O55,9)=0,"—",16*O55-15),IF(OR(O$44="M",O$44="MADI"),"—","Err")))</f>
        <v xml:space="preserve"> </v>
      </c>
      <c r="P56" s="7" t="str">
        <f>IF(OR(O$44="S",O$44="STD",O$44="",O$44="A",O$44="AES",O$44="F",O$44="Fiber")," ",IF(OR(O$44="FS",O$44="D",O$44="DIS"),IF(MOD(O55,9)=0,"—",16*O55),IF(OR(O$44="M",O$44="MADI"),"—","Err")))</f>
        <v xml:space="preserve"> </v>
      </c>
      <c r="Q56" s="10" t="str">
        <f>IF(OR(Q$44="S",Q$44="STD",Q$44="",Q$44="A",Q$44="AES",Q$44="F",Q$44="Fiber")," ",IF(OR(Q$44="FS",Q$44="D",Q$44="DIS"),IF(MOD(Q55,9)=0,"—",16*Q55-15),IF(OR(Q$44="M",Q$44="MADI"),"—","Err")))</f>
        <v>Err</v>
      </c>
      <c r="R56" s="7" t="str">
        <f>IF(OR(Q$44="S",Q$44="STD",Q$44="",Q$44="A",Q$44="AES",Q$44="F",Q$44="Fiber")," ",IF(OR(Q$44="FS",Q$44="D",Q$44="DIS"),IF(MOD(Q55,9)=0,"—",16*Q55),IF(OR(Q$44="M",Q$44="MADI"),"—","Err")))</f>
        <v>Err</v>
      </c>
      <c r="S56" s="10" t="str">
        <f>IF(OR(S$44="S",S$44="STD",S$44="",S$44="A",S$44="AES",S$44="F",S$44="Fiber")," ",IF(OR(S$44="FS",S$44="D",S$44="DIS"),IF(MOD(S55,9)=0,"—",16*S55-15),IF(OR(S$44="M",S$44="MADI"),"—","Err")))</f>
        <v xml:space="preserve"> </v>
      </c>
      <c r="T56" s="7" t="str">
        <f>IF(OR(S$44="S",S$44="STD",S$44="",S$44="A",S$44="AES",S$44="F",S$44="Fiber")," ",IF(OR(S$44="FS",S$44="D",S$44="DIS"),IF(MOD(S55,9)=0,"—",16*S55),IF(OR(S$44="M",S$44="MADI"),"—","Err")))</f>
        <v xml:space="preserve"> </v>
      </c>
      <c r="U56" s="10" t="str">
        <f>IF(OR(U$44="S",U$44="STD",U$44="",U$44="A",U$44="AES",U$44="F",U$44="Fiber")," ",IF(OR(U$44="FS",U$44="D",U$44="DIS"),IF(MOD(U55,9)=0,"—",16*U55-15),IF(OR(U$44="M",U$44="MADI"),"—","Err")))</f>
        <v xml:space="preserve"> </v>
      </c>
      <c r="V56" s="7" t="str">
        <f>IF(OR(U$44="S",U$44="STD",U$44="",U$44="A",U$44="AES",U$44="F",U$44="Fiber")," ",IF(OR(U$44="FS",U$44="D",U$44="DIS"),IF(MOD(U55,9)=0,"—",16*U55),IF(OR(U$44="M",U$44="MADI"),"—","Err")))</f>
        <v xml:space="preserve"> </v>
      </c>
      <c r="W56" s="10" t="str">
        <f>IF(OR(W$44="S",W$44="STD",W$44="",W$44="A",W$44="AES",W$44="F",W$44="Fiber")," ",IF(OR(W$44="FS",W$44="D",W$44="DIS"),IF(MOD(W55,9)=0,"—",16*W55-15),IF(OR(W$44="M",W$44="MADI"),"—","Err")))</f>
        <v xml:space="preserve"> </v>
      </c>
      <c r="X56" s="7" t="str">
        <f>IF(OR(W$44="S",W$44="STD",W$44="",W$44="A",W$44="AES",W$44="F",W$44="Fiber")," ",IF(OR(W$44="FS",W$44="D",W$44="DIS"),IF(MOD(W55,9)=0,"—",16*W55),IF(OR(W$44="M",W$44="MADI"),"—","Err")))</f>
        <v xml:space="preserve"> </v>
      </c>
      <c r="Y56" s="10">
        <f>IF(OR(Y$44="S",Y$44="STD",Y$44="",Y$44="A",Y$44="AES",Y$44="F",Y$44="Fiber")," ",IF(OR(Y$44="FS",Y$44="D",Y$44="DIS"),IF(MOD(Y55,9)=0,"—",16*Y55-15),IF(OR(Y$44="M",Y$44="MADI"),"—","Err")))</f>
        <v>2817</v>
      </c>
      <c r="Z56" s="7">
        <f>IF(OR(Y$44="S",Y$44="STD",Y$44="",Y$44="A",Y$44="AES",Y$44="F",Y$44="Fiber")," ",IF(OR(Y$44="FS",Y$44="D",Y$44="DIS"),IF(MOD(Y55,9)=0,"—",16*Y55),IF(OR(Y$44="M",Y$44="MADI"),"—","Err")))</f>
        <v>2832</v>
      </c>
      <c r="AA56" s="10">
        <f>IF(OR(AA$44="S",AA$44="STD",AA$44="",AA$44="A",AA$44="AES",AA$44="F",AA$44="Fiber")," ",IF(OR(AA$44="FS",AA$44="D",AA$44="DIS"),IF(MOD(AA55,9)=0,"—",16*AA55-15),IF(OR(AA$44="M",AA$44="MADI"),"—","Err")))</f>
        <v>2673</v>
      </c>
      <c r="AB56" s="7">
        <f>IF(OR(AA$44="S",AA$44="STD",AA$44="",AA$44="A",AA$44="AES",AA$44="F",AA$44="Fiber")," ",IF(OR(AA$44="FS",AA$44="D",AA$44="DIS"),IF(MOD(AA55,9)=0,"—",16*AA55),IF(OR(AA$44="M",AA$44="MADI"),"—","Err")))</f>
        <v>2688</v>
      </c>
      <c r="AC56" s="10">
        <f>IF(OR(AC$44="S",AC$44="STD",AC$44="",AC$44="A",AC$44="AES",AC$44="F",AC$44="Fiber")," ",IF(OR(AC$44="FS",AC$44="D",AC$44="DIS"),IF(MOD(AC55,9)=0,"—",16*AC55-15),IF(OR(AC$44="M",AC$44="MADI"),"—","Err")))</f>
        <v>2529</v>
      </c>
      <c r="AD56" s="7">
        <f>IF(OR(AC$44="S",AC$44="STD",AC$44="",AC$44="A",AC$44="AES",AC$44="F",AC$44="Fiber")," ",IF(OR(AC$44="FS",AC$44="D",AC$44="DIS"),IF(MOD(AC55,9)=0,"—",16*AC55),IF(OR(AC$44="M",AC$44="MADI"),"—","Err")))</f>
        <v>2544</v>
      </c>
      <c r="AE56" s="10">
        <f>IF(OR(AE$44="S",AE$44="STD",AE$44="",AE$44="A",AE$44="AES",AE$44="F",AE$44="Fiber")," ",IF(OR(AE$44="FS",AE$44="D",AE$44="DIS"),IF(MOD(AE55,9)=0,"—",16*AE55-15),IF(OR(AE$44="M",AE$44="MADI"),"—","Err")))</f>
        <v>2385</v>
      </c>
      <c r="AF56" s="7">
        <f>IF(OR(AE$44="S",AE$44="STD",AE$44="",AE$44="A",AE$44="AES",AE$44="F",AE$44="Fiber")," ",IF(OR(AE$44="FS",AE$44="D",AE$44="DIS"),IF(MOD(AE55,9)=0,"—",16*AE55),IF(OR(AE$44="M",AE$44="MADI"),"—","Err")))</f>
        <v>2400</v>
      </c>
      <c r="AG56" s="10" t="str">
        <f>IF(OR(AG$44="S",AG$44="STD",AG$44="",AG$44="A",AG$44="AES",AG$44="F",AG$44="Fiber")," ",IF(OR(AG$44="FS",AG$44="D",AG$44="DIS"),IF(MOD(AG55,9)=0,"—",16*AG55-15),IF(OR(AG$44="M",AG$44="MADI"),"—","Err")))</f>
        <v>—</v>
      </c>
      <c r="AH56" s="7" t="str">
        <f>IF(OR(AG$44="S",AG$44="STD",AG$44="",AG$44="A",AG$44="AES",AG$44="F",AG$44="Fiber")," ",IF(OR(AG$44="FS",AG$44="D",AG$44="DIS"),IF(MOD(AG55,9)=0,"—",16*AG55),IF(OR(AG$44="M",AG$44="MADI"),"—","Err")))</f>
        <v>—</v>
      </c>
      <c r="AI56" s="10" t="str">
        <f>IF(OR(AI$44="S",AI$44="STD",AI$44="",AI$44="A",AI$44="AES",AI$44="F",AI$44="Fiber")," ",IF(OR(AI$44="FS",AI$44="D",AI$44="DIS"),IF(MOD(AI55,9)=0,"—",16*AI55-15),IF(OR(AI$44="M",AI$44="MADI"),"—","Err")))</f>
        <v>—</v>
      </c>
      <c r="AJ56" s="7" t="str">
        <f>IF(OR(AI$44="S",AI$44="STD",AI$44="",AI$44="A",AI$44="AES",AI$44="F",AI$44="Fiber")," ",IF(OR(AI$44="FS",AI$44="D",AI$44="DIS"),IF(MOD(AI55,9)=0,"—",16*AI55),IF(OR(AI$44="M",AI$44="MADI"),"—","Err")))</f>
        <v>—</v>
      </c>
      <c r="AK56" s="10" t="str">
        <f>IF(OR(AK$44="S",AK$44="STD",AK$44="",AK$44="A",AK$44="AES",AK$44="F",AK$44="Fiber")," ",IF(OR(AK$44="FS",AK$44="D",AK$44="DIS"),IF(MOD(AK55,9)=0,"—",16*AK55-15),IF(OR(AK$44="M",AK$44="MADI"),"—","Err")))</f>
        <v>—</v>
      </c>
      <c r="AL56" s="7" t="str">
        <f>IF(OR(AK$44="S",AK$44="STD",AK$44="",AK$44="A",AK$44="AES",AK$44="F",AK$44="Fiber")," ",IF(OR(AK$44="FS",AK$44="D",AK$44="DIS"),IF(MOD(AK55,9)=0,"—",16*AK55),IF(OR(AK$44="M",AK$44="MADI"),"—","Err")))</f>
        <v>—</v>
      </c>
      <c r="AM56" s="10" t="str">
        <f>IF(OR(AM$44="S",AM$44="STD",AM$44="",AM$44="A",AM$44="AES",AM$44="F",AM$44="Fiber")," ",IF(OR(AM$44="FS",AM$44="D",AM$44="DIS"),IF(MOD(AM55,9)=0,"—",16*AM55-15),IF(OR(AM$44="M",AM$44="MADI"),"—","Err")))</f>
        <v>—</v>
      </c>
      <c r="AN56" s="7" t="str">
        <f>IF(OR(AM$44="S",AM$44="STD",AM$44="",AM$44="A",AM$44="AES",AM$44="F",AM$44="Fiber")," ",IF(OR(AM$44="FS",AM$44="D",AM$44="DIS"),IF(MOD(AM55,9)=0,"—",16*AM55),IF(OR(AM$44="M",AM$44="MADI"),"—","Err")))</f>
        <v>—</v>
      </c>
      <c r="AO56" s="10" t="str">
        <f>IF(OR(AO$44="S",AO$44="STD",AO$44="",AO$44="A",AO$44="AES",AO$44="F",AO$44="Fiber")," ",IF(OR(AO$44="FS",AO$44="D",AO$44="DIS"),IF(MOD(AO55,9)=0,"—",16*AO55-15),IF(OR(AO$44="M",AO$44="MADI"),"—","Err")))</f>
        <v>—</v>
      </c>
      <c r="AP56" s="7" t="str">
        <f>IF(OR(AO$44="S",AO$44="STD",AO$44="",AO$44="A",AO$44="AES",AO$44="F",AO$44="Fiber")," ",IF(OR(AO$44="FS",AO$44="D",AO$44="DIS"),IF(MOD(AO55,9)=0,"—",16*AO55),IF(OR(AO$44="M",AO$44="MADI"),"—","Err")))</f>
        <v>—</v>
      </c>
      <c r="AQ56" s="10" t="str">
        <f>IF(OR(AQ$44="S",AQ$44="STD",AQ$44="",AQ$44="A",AQ$44="AES",AQ$44="F",AQ$44="Fiber")," ",IF(OR(AQ$44="FS",AQ$44="D",AQ$44="DIS"),IF(MOD(AQ55,9)=0,"—",16*AQ55-15),IF(OR(AQ$44="M",AQ$44="MADI"),"—","Err")))</f>
        <v>—</v>
      </c>
      <c r="AR56" s="7" t="str">
        <f>IF(OR(AQ$44="S",AQ$44="STD",AQ$44="",AQ$44="A",AQ$44="AES",AQ$44="F",AQ$44="Fiber")," ",IF(OR(AQ$44="FS",AQ$44="D",AQ$44="DIS"),IF(MOD(AQ55,9)=0,"—",16*AQ55),IF(OR(AQ$44="M",AQ$44="MADI"),"—","Err")))</f>
        <v>—</v>
      </c>
      <c r="AS56" s="10">
        <f>IF(OR(AS$44="S",AS$44="STD",AS$44="",AS$44="A",AS$44="AES",AS$44="F",AS$44="Fiber")," ",IF(OR(AS$44="FS",AS$44="D",AS$44="DIS"),IF(MOD(AS55,9)=0,"—",16*AS55-15),IF(OR(AS$44="M",AS$44="MADI"),"—","Err")))</f>
        <v>1377</v>
      </c>
      <c r="AT56" s="7">
        <f>IF(OR(AS$44="S",AS$44="STD",AS$44="",AS$44="A",AS$44="AES",AS$44="F",AS$44="Fiber")," ",IF(OR(AS$44="FS",AS$44="D",AS$44="DIS"),IF(MOD(AS55,9)=0,"—",16*AS55),IF(OR(AS$44="M",AS$44="MADI"),"—","Err")))</f>
        <v>1392</v>
      </c>
      <c r="AU56" s="10" t="str">
        <f>IF(OR(AU$44="S",AU$44="STD",AU$44="",AU$44="A",AU$44="AES",AU$44="F",AU$44="Fiber")," ",IF(OR(AU$44="FS",AU$44="D",AU$44="DIS"),IF(MOD(AU55,9)=0,"—",16*AU55-15),IF(OR(AU$44="M",AU$44="MADI"),"—","Err")))</f>
        <v>—</v>
      </c>
      <c r="AV56" s="7" t="str">
        <f>IF(OR(AU$44="S",AU$44="STD",AU$44="",AU$44="A",AU$44="AES",AU$44="F",AU$44="Fiber")," ",IF(OR(AU$44="FS",AU$44="D",AU$44="DIS"),IF(MOD(AU55,9)=0,"—",16*AU55),IF(OR(AU$44="M",AU$44="MADI"),"—","Err")))</f>
        <v>—</v>
      </c>
      <c r="AW56" s="10" t="str">
        <f>IF(OR(AW$44="S",AW$44="STD",AW$44="",AW$44="A",AW$44="AES",AW$44="F",AW$44="Fiber")," ",IF(OR(AW$44="FS",AW$44="D",AW$44="DIS"),IF(MOD(AW55,9)=0,"—",16*AW55-15),IF(OR(AW$44="M",AW$44="MADI"),"—","Err")))</f>
        <v>—</v>
      </c>
      <c r="AX56" s="7" t="str">
        <f>IF(OR(AW$44="S",AW$44="STD",AW$44="",AW$44="A",AW$44="AES",AW$44="F",AW$44="Fiber")," ",IF(OR(AW$44="FS",AW$44="D",AW$44="DIS"),IF(MOD(AW55,9)=0,"—",16*AW55),IF(OR(AW$44="M",AW$44="MADI"),"—","Err")))</f>
        <v>—</v>
      </c>
      <c r="AY56" s="10">
        <f>IF(OR(AY$44="S",AY$44="STD",AY$44="",AY$44="A",AY$44="AES",AY$44="F",AY$44="Fiber")," ",IF(OR(AY$44="FS",AY$44="D",AY$44="DIS"),IF(MOD(AY55,9)=0,"—",16*AY55-15),IF(OR(AY$44="M",AY$44="MADI"),"—","Err")))</f>
        <v>945</v>
      </c>
      <c r="AZ56" s="7">
        <f>IF(OR(AY$44="S",AY$44="STD",AY$44="",AY$44="A",AY$44="AES",AY$44="F",AY$44="Fiber")," ",IF(OR(AY$44="FS",AY$44="D",AY$44="DIS"),IF(MOD(AY55,9)=0,"—",16*AY55),IF(OR(AY$44="M",AY$44="MADI"),"—","Err")))</f>
        <v>960</v>
      </c>
      <c r="BA56" s="10" t="str">
        <f>IF(OR(BA$44="S",BA$44="STD",BA$44="",BA$44="A",BA$44="AES",BA$44="F",BA$44="Fiber")," ",IF(OR(BA$44="FS",BA$44="D",BA$44="DIS"),IF(MOD(BA55,9)=0,"—",16*BA55-15),IF(OR(BA$44="M",BA$44="MADI"),"—","Err")))</f>
        <v xml:space="preserve"> </v>
      </c>
      <c r="BB56" s="7" t="str">
        <f>IF(OR(BA$44="S",BA$44="STD",BA$44="",BA$44="A",BA$44="AES",BA$44="F",BA$44="Fiber")," ",IF(OR(BA$44="FS",BA$44="D",BA$44="DIS"),IF(MOD(BA55,9)=0,"—",16*BA55),IF(OR(BA$44="M",BA$44="MADI"),"—","Err")))</f>
        <v xml:space="preserve"> </v>
      </c>
      <c r="BC56" s="10" t="str">
        <f>IF(OR(BC$44="S",BC$44="STD",BC$44="",BC$44="A",BC$44="AES",BC$44="F",BC$44="Fiber")," ",IF(OR(BC$44="FS",BC$44="D",BC$44="DIS"),IF(MOD(BC55,9)=0,"—",16*BC55-15),IF(OR(BC$44="M",BC$44="MADI"),"—","Err")))</f>
        <v>—</v>
      </c>
      <c r="BD56" s="7" t="str">
        <f>IF(OR(BC$44="S",BC$44="STD",BC$44="",BC$44="A",BC$44="AES",BC$44="F",BC$44="Fiber")," ",IF(OR(BC$44="FS",BC$44="D",BC$44="DIS"),IF(MOD(BC55,9)=0,"—",16*BC55),IF(OR(BC$44="M",BC$44="MADI"),"—","Err")))</f>
        <v>—</v>
      </c>
      <c r="BE56" s="10" t="str">
        <f>IF(OR(BE$44="S",BE$44="STD",BE$44="",BE$44="A",BE$44="AES",BE$44="F",BE$44="Fiber")," ",IF(OR(BE$44="FS",BE$44="D",BE$44="DIS"),IF(MOD(BE55,9)=0,"—",16*BE55-15),IF(OR(BE$44="M",BE$44="MADI"),"—","Err")))</f>
        <v>—</v>
      </c>
      <c r="BF56" s="7" t="str">
        <f>IF(OR(BE$44="S",BE$44="STD",BE$44="",BE$44="A",BE$44="AES",BE$44="F",BE$44="Fiber")," ",IF(OR(BE$44="FS",BE$44="D",BE$44="DIS"),IF(MOD(BE55,9)=0,"—",16*BE55),IF(OR(BE$44="M",BE$44="MADI"),"—","Err")))</f>
        <v>—</v>
      </c>
      <c r="BG56" s="10" t="str">
        <f>IF(OR(BG$44="S",BG$44="STD",BG$44="",BG$44="A",BG$44="AES",BG$44="F",BG$44="Fiber")," ",IF(OR(BG$44="FS",BG$44="D",BG$44="DIS"),IF(MOD(BG55,9)=0,"—",16*BG55-15),IF(OR(BG$44="M",BG$44="MADI"),"—","Err")))</f>
        <v>—</v>
      </c>
      <c r="BH56" s="7" t="str">
        <f>IF(OR(BG$44="S",BG$44="STD",BG$44="",BG$44="A",BG$44="AES",BG$44="F",BG$44="Fiber")," ",IF(OR(BG$44="FS",BG$44="D",BG$44="DIS"),IF(MOD(BG55,9)=0,"—",16*BG55),IF(OR(BG$44="M",BG$44="MADI"),"—","Err")))</f>
        <v>—</v>
      </c>
      <c r="BI56" s="10" t="str">
        <f>IF(OR(BI$44="S",BI$44="STD",BI$44="",BI$44="A",BI$44="AES",BI$44="F",BI$44="Fiber")," ",IF(OR(BI$44="FS",BI$44="D",BI$44="DIS"),IF(MOD(BI55,9)=0,"—",16*BI55-15),IF(OR(BI$44="M",BI$44="MADI"),"—","Err")))</f>
        <v>—</v>
      </c>
      <c r="BJ56" s="7" t="str">
        <f>IF(OR(BI$44="S",BI$44="STD",BI$44="",BI$44="A",BI$44="AES",BI$44="F",BI$44="Fiber")," ",IF(OR(BI$44="FS",BI$44="D",BI$44="DIS"),IF(MOD(BI55,9)=0,"—",16*BI55),IF(OR(BI$44="M",BI$44="MADI"),"—","Err")))</f>
        <v>—</v>
      </c>
      <c r="BK56" s="10" t="str">
        <f>IF(OR(BK$44="S",BK$44="STD",BK$44="",BK$44="A",BK$44="AES",BK$44="F",BK$44="Fiber")," ",IF(OR(BK$44="FS",BK$44="D",BK$44="DIS"),IF(MOD(BK55,9)=0,"—",16*BK55-15),IF(OR(BK$44="M",BK$44="MADI"),"—","Err")))</f>
        <v>—</v>
      </c>
      <c r="BL56" s="7" t="str">
        <f>IF(OR(BK$44="S",BK$44="STD",BK$44="",BK$44="A",BK$44="AES",BK$44="F",BK$44="Fiber")," ",IF(OR(BK$44="FS",BK$44="D",BK$44="DIS"),IF(MOD(BK55,9)=0,"—",16*BK55),IF(OR(BK$44="M",BK$44="MADI"),"—","Err")))</f>
        <v>—</v>
      </c>
    </row>
    <row r="57" spans="1:70" x14ac:dyDescent="0.25">
      <c r="A57" s="9">
        <f>(A$43)*9-2</f>
        <v>286</v>
      </c>
      <c r="B57" s="6"/>
      <c r="C57" s="9">
        <f>(C$43)*9-2</f>
        <v>277</v>
      </c>
      <c r="D57" s="6"/>
      <c r="E57" s="9">
        <f>(E$43)*9-2</f>
        <v>268</v>
      </c>
      <c r="F57" s="6"/>
      <c r="G57" s="9">
        <f>(G$43)*9-2</f>
        <v>259</v>
      </c>
      <c r="H57" s="6"/>
      <c r="I57" s="9">
        <f>(I$43)*9-2</f>
        <v>250</v>
      </c>
      <c r="J57" s="6"/>
      <c r="K57" s="9">
        <f>(K$43)*9-2</f>
        <v>241</v>
      </c>
      <c r="L57" s="6"/>
      <c r="M57" s="9">
        <f>(M$43)*9-2</f>
        <v>232</v>
      </c>
      <c r="N57" s="6"/>
      <c r="O57" s="9">
        <f>(O$43)*9-2</f>
        <v>223</v>
      </c>
      <c r="P57" s="6"/>
      <c r="Q57" s="9">
        <f>(Q$43)*9-2</f>
        <v>214</v>
      </c>
      <c r="R57" s="6"/>
      <c r="S57" s="9">
        <f>(S$43)*9-2</f>
        <v>205</v>
      </c>
      <c r="T57" s="6"/>
      <c r="U57" s="9">
        <f>(U$43)*9-2</f>
        <v>196</v>
      </c>
      <c r="V57" s="6"/>
      <c r="W57" s="9">
        <f>(W$43)*9-2</f>
        <v>187</v>
      </c>
      <c r="X57" s="6"/>
      <c r="Y57" s="9">
        <f>(Y$43)*9-2</f>
        <v>178</v>
      </c>
      <c r="Z57" s="6"/>
      <c r="AA57" s="9">
        <f>(AA$43)*9-2</f>
        <v>169</v>
      </c>
      <c r="AB57" s="6"/>
      <c r="AC57" s="9">
        <f>(AC$43)*9-2</f>
        <v>160</v>
      </c>
      <c r="AD57" s="6"/>
      <c r="AE57" s="9">
        <f>(AE$43)*9-2</f>
        <v>151</v>
      </c>
      <c r="AF57" s="6"/>
      <c r="AG57" s="9">
        <f>(AG$43)*9-2</f>
        <v>142</v>
      </c>
      <c r="AH57" s="6"/>
      <c r="AI57" s="9">
        <f>(AI$43)*9-2</f>
        <v>133</v>
      </c>
      <c r="AJ57" s="6"/>
      <c r="AK57" s="9">
        <f>(AK$43)*9-2</f>
        <v>124</v>
      </c>
      <c r="AL57" s="6"/>
      <c r="AM57" s="9">
        <f>(AM$43)*9-2</f>
        <v>115</v>
      </c>
      <c r="AN57" s="6"/>
      <c r="AO57" s="9">
        <f>(AO$43)*9-2</f>
        <v>106</v>
      </c>
      <c r="AP57" s="6"/>
      <c r="AQ57" s="9">
        <f>(AQ$43)*9-2</f>
        <v>97</v>
      </c>
      <c r="AR57" s="6"/>
      <c r="AS57" s="9">
        <f>(AS$43)*9-2</f>
        <v>88</v>
      </c>
      <c r="AT57" s="6"/>
      <c r="AU57" s="9">
        <f>(AU$43)*9-2</f>
        <v>79</v>
      </c>
      <c r="AV57" s="6"/>
      <c r="AW57" s="9">
        <f>(AW$43)*9-2</f>
        <v>70</v>
      </c>
      <c r="AX57" s="6"/>
      <c r="AY57" s="9">
        <f>(AY$43)*9-2</f>
        <v>61</v>
      </c>
      <c r="AZ57" s="6"/>
      <c r="BA57" s="9">
        <f>(BA$43)*9-2</f>
        <v>52</v>
      </c>
      <c r="BB57" s="6"/>
      <c r="BC57" s="9">
        <f>(BC$43)*9-2</f>
        <v>43</v>
      </c>
      <c r="BD57" s="6"/>
      <c r="BE57" s="9">
        <f>(BE$43)*9-2</f>
        <v>34</v>
      </c>
      <c r="BF57" s="6"/>
      <c r="BG57" s="9">
        <f>(BG$43)*9-2</f>
        <v>25</v>
      </c>
      <c r="BH57" s="6"/>
      <c r="BI57" s="9">
        <f>(BI$43)*9-2</f>
        <v>16</v>
      </c>
      <c r="BJ57" s="6"/>
      <c r="BK57" s="9">
        <f>(BK$43)*9-2</f>
        <v>7</v>
      </c>
      <c r="BL57" s="6"/>
    </row>
    <row r="58" spans="1:70" x14ac:dyDescent="0.25">
      <c r="A58" s="10">
        <f>IF(OR(A$44="S",A$44="STD",A$44="",A$44="A",A$44="AES",A$44="F",A$44="Fiber")," ",IF(OR(A$44="FS",A$44="D",A$44="DIS"),IF(MOD(A57,9)=0,"—",16*A57-15),IF(OR(A$44="M",A$44="MADI"),"—","Err")))</f>
        <v>4561</v>
      </c>
      <c r="B58" s="7">
        <f>IF(OR(A$44="S",A$44="STD",A$44="",A$44="A",A$44="AES",A$44="F",A$44="Fiber")," ",IF(OR(A$44="FS",A$44="D",A$44="DIS"),IF(MOD(A57,9)=0,"—",16*A57),IF(OR(A$44="M",A$44="MADI"),"—","Err")))</f>
        <v>4576</v>
      </c>
      <c r="C58" s="10">
        <f>IF(OR(C$44="S",C$44="STD",C$44="",C$44="A",C$44="AES",C$44="F",C$44="Fiber")," ",IF(OR(C$44="FS",C$44="D",C$44="DIS"),IF(MOD(C57,9)=0,"—",16*C57-15),IF(OR(C$44="M",C$44="MADI"),"—","Err")))</f>
        <v>4417</v>
      </c>
      <c r="D58" s="7">
        <f>IF(OR(C$44="S",C$44="STD",C$44="",C$44="A",C$44="AES",C$44="F",C$44="Fiber")," ",IF(OR(C$44="FS",C$44="D",C$44="DIS"),IF(MOD(C57,9)=0,"—",16*C57),IF(OR(C$44="M",C$44="MADI"),"—","Err")))</f>
        <v>4432</v>
      </c>
      <c r="E58" s="10">
        <f>IF(OR(E$44="S",E$44="STD",E$44="",E$44="A",E$44="AES",E$44="F",E$44="Fiber")," ",IF(OR(E$44="FS",E$44="D",E$44="DIS"),IF(MOD(E57,9)=0,"—",16*E57-15),IF(OR(E$44="M",E$44="MADI"),"—","Err")))</f>
        <v>4273</v>
      </c>
      <c r="F58" s="7">
        <f>IF(OR(E$44="S",E$44="STD",E$44="",E$44="A",E$44="AES",E$44="F",E$44="Fiber")," ",IF(OR(E$44="FS",E$44="D",E$44="DIS"),IF(MOD(E57,9)=0,"—",16*E57),IF(OR(E$44="M",E$44="MADI"),"—","Err")))</f>
        <v>4288</v>
      </c>
      <c r="G58" s="10" t="str">
        <f>IF(OR(G$44="S",G$44="STD",G$44="",G$44="A",G$44="AES",G$44="F",G$44="Fiber")," ",IF(OR(G$44="FS",G$44="D",G$44="DIS"),IF(MOD(G57,9)=0,"—",16*G57-15),IF(OR(G$44="M",G$44="MADI"),"—","Err")))</f>
        <v>—</v>
      </c>
      <c r="H58" s="7" t="str">
        <f>IF(OR(G$44="S",G$44="STD",G$44="",G$44="A",G$44="AES",G$44="F",G$44="Fiber")," ",IF(OR(G$44="FS",G$44="D",G$44="DIS"),IF(MOD(G57,9)=0,"—",16*G57),IF(OR(G$44="M",G$44="MADI"),"—","Err")))</f>
        <v>—</v>
      </c>
      <c r="I58" s="10" t="str">
        <f>IF(OR(I$44="S",I$44="STD",I$44="",I$44="A",I$44="AES",I$44="F",I$44="Fiber")," ",IF(OR(I$44="FS",I$44="D",I$44="DIS"),IF(MOD(I57,9)=0,"—",16*I57-15),IF(OR(I$44="M",I$44="MADI"),"—","Err")))</f>
        <v xml:space="preserve"> </v>
      </c>
      <c r="J58" s="7" t="str">
        <f>IF(OR(I$44="S",I$44="STD",I$44="",I$44="A",I$44="AES",I$44="F",I$44="Fiber")," ",IF(OR(I$44="FS",I$44="D",I$44="DIS"),IF(MOD(I57,9)=0,"—",16*I57),IF(OR(I$44="M",I$44="MADI"),"—","Err")))</f>
        <v xml:space="preserve"> </v>
      </c>
      <c r="K58" s="10">
        <f>IF(OR(K$44="S",K$44="STD",K$44="",K$44="A",K$44="AES",K$44="F",K$44="Fiber")," ",IF(OR(K$44="FS",K$44="D",K$44="DIS"),IF(MOD(K57,9)=0,"—",16*K57-15),IF(OR(K$44="M",K$44="MADI"),"—","Err")))</f>
        <v>3841</v>
      </c>
      <c r="L58" s="7">
        <f>IF(OR(K$44="S",K$44="STD",K$44="",K$44="A",K$44="AES",K$44="F",K$44="Fiber")," ",IF(OR(K$44="FS",K$44="D",K$44="DIS"),IF(MOD(K57,9)=0,"—",16*K57),IF(OR(K$44="M",K$44="MADI"),"—","Err")))</f>
        <v>3856</v>
      </c>
      <c r="M58" s="10" t="str">
        <f>IF(OR(M$44="S",M$44="STD",M$44="",M$44="A",M$44="AES",M$44="F",M$44="Fiber")," ",IF(OR(M$44="FS",M$44="D",M$44="DIS"),IF(MOD(M57,9)=0,"—",16*M57-15),IF(OR(M$44="M",M$44="MADI"),"—","Err")))</f>
        <v>—</v>
      </c>
      <c r="N58" s="7" t="str">
        <f>IF(OR(M$44="S",M$44="STD",M$44="",M$44="A",M$44="AES",M$44="F",M$44="Fiber")," ",IF(OR(M$44="FS",M$44="D",M$44="DIS"),IF(MOD(M57,9)=0,"—",16*M57),IF(OR(M$44="M",M$44="MADI"),"—","Err")))</f>
        <v>—</v>
      </c>
      <c r="O58" s="10" t="str">
        <f>IF(OR(O$44="S",O$44="STD",O$44="",O$44="A",O$44="AES",O$44="F",O$44="Fiber")," ",IF(OR(O$44="FS",O$44="D",O$44="DIS"),IF(MOD(O57,9)=0,"—",16*O57-15),IF(OR(O$44="M",O$44="MADI"),"—","Err")))</f>
        <v xml:space="preserve"> </v>
      </c>
      <c r="P58" s="7" t="str">
        <f>IF(OR(O$44="S",O$44="STD",O$44="",O$44="A",O$44="AES",O$44="F",O$44="Fiber")," ",IF(OR(O$44="FS",O$44="D",O$44="DIS"),IF(MOD(O57,9)=0,"—",16*O57),IF(OR(O$44="M",O$44="MADI"),"—","Err")))</f>
        <v xml:space="preserve"> </v>
      </c>
      <c r="Q58" s="10" t="str">
        <f>IF(OR(Q$44="S",Q$44="STD",Q$44="",Q$44="A",Q$44="AES",Q$44="F",Q$44="Fiber")," ",IF(OR(Q$44="FS",Q$44="D",Q$44="DIS"),IF(MOD(Q57,9)=0,"—",16*Q57-15),IF(OR(Q$44="M",Q$44="MADI"),"—","Err")))</f>
        <v>Err</v>
      </c>
      <c r="R58" s="7" t="str">
        <f>IF(OR(Q$44="S",Q$44="STD",Q$44="",Q$44="A",Q$44="AES",Q$44="F",Q$44="Fiber")," ",IF(OR(Q$44="FS",Q$44="D",Q$44="DIS"),IF(MOD(Q57,9)=0,"—",16*Q57),IF(OR(Q$44="M",Q$44="MADI"),"—","Err")))</f>
        <v>Err</v>
      </c>
      <c r="S58" s="10" t="str">
        <f>IF(OR(S$44="S",S$44="STD",S$44="",S$44="A",S$44="AES",S$44="F",S$44="Fiber")," ",IF(OR(S$44="FS",S$44="D",S$44="DIS"),IF(MOD(S57,9)=0,"—",16*S57-15),IF(OR(S$44="M",S$44="MADI"),"—","Err")))</f>
        <v xml:space="preserve"> </v>
      </c>
      <c r="T58" s="7" t="str">
        <f>IF(OR(S$44="S",S$44="STD",S$44="",S$44="A",S$44="AES",S$44="F",S$44="Fiber")," ",IF(OR(S$44="FS",S$44="D",S$44="DIS"),IF(MOD(S57,9)=0,"—",16*S57),IF(OR(S$44="M",S$44="MADI"),"—","Err")))</f>
        <v xml:space="preserve"> </v>
      </c>
      <c r="U58" s="10" t="str">
        <f>IF(OR(U$44="S",U$44="STD",U$44="",U$44="A",U$44="AES",U$44="F",U$44="Fiber")," ",IF(OR(U$44="FS",U$44="D",U$44="DIS"),IF(MOD(U57,9)=0,"—",16*U57-15),IF(OR(U$44="M",U$44="MADI"),"—","Err")))</f>
        <v xml:space="preserve"> </v>
      </c>
      <c r="V58" s="7" t="str">
        <f>IF(OR(U$44="S",U$44="STD",U$44="",U$44="A",U$44="AES",U$44="F",U$44="Fiber")," ",IF(OR(U$44="FS",U$44="D",U$44="DIS"),IF(MOD(U57,9)=0,"—",16*U57),IF(OR(U$44="M",U$44="MADI"),"—","Err")))</f>
        <v xml:space="preserve"> </v>
      </c>
      <c r="W58" s="10" t="str">
        <f>IF(OR(W$44="S",W$44="STD",W$44="",W$44="A",W$44="AES",W$44="F",W$44="Fiber")," ",IF(OR(W$44="FS",W$44="D",W$44="DIS"),IF(MOD(W57,9)=0,"—",16*W57-15),IF(OR(W$44="M",W$44="MADI"),"—","Err")))</f>
        <v xml:space="preserve"> </v>
      </c>
      <c r="X58" s="7" t="str">
        <f>IF(OR(W$44="S",W$44="STD",W$44="",W$44="A",W$44="AES",W$44="F",W$44="Fiber")," ",IF(OR(W$44="FS",W$44="D",W$44="DIS"),IF(MOD(W57,9)=0,"—",16*W57),IF(OR(W$44="M",W$44="MADI"),"—","Err")))</f>
        <v xml:space="preserve"> </v>
      </c>
      <c r="Y58" s="10">
        <f>IF(OR(Y$44="S",Y$44="STD",Y$44="",Y$44="A",Y$44="AES",Y$44="F",Y$44="Fiber")," ",IF(OR(Y$44="FS",Y$44="D",Y$44="DIS"),IF(MOD(Y57,9)=0,"—",16*Y57-15),IF(OR(Y$44="M",Y$44="MADI"),"—","Err")))</f>
        <v>2833</v>
      </c>
      <c r="Z58" s="7">
        <f>IF(OR(Y$44="S",Y$44="STD",Y$44="",Y$44="A",Y$44="AES",Y$44="F",Y$44="Fiber")," ",IF(OR(Y$44="FS",Y$44="D",Y$44="DIS"),IF(MOD(Y57,9)=0,"—",16*Y57),IF(OR(Y$44="M",Y$44="MADI"),"—","Err")))</f>
        <v>2848</v>
      </c>
      <c r="AA58" s="10">
        <f>IF(OR(AA$44="S",AA$44="STD",AA$44="",AA$44="A",AA$44="AES",AA$44="F",AA$44="Fiber")," ",IF(OR(AA$44="FS",AA$44="D",AA$44="DIS"),IF(MOD(AA57,9)=0,"—",16*AA57-15),IF(OR(AA$44="M",AA$44="MADI"),"—","Err")))</f>
        <v>2689</v>
      </c>
      <c r="AB58" s="7">
        <f>IF(OR(AA$44="S",AA$44="STD",AA$44="",AA$44="A",AA$44="AES",AA$44="F",AA$44="Fiber")," ",IF(OR(AA$44="FS",AA$44="D",AA$44="DIS"),IF(MOD(AA57,9)=0,"—",16*AA57),IF(OR(AA$44="M",AA$44="MADI"),"—","Err")))</f>
        <v>2704</v>
      </c>
      <c r="AC58" s="10">
        <f>IF(OR(AC$44="S",AC$44="STD",AC$44="",AC$44="A",AC$44="AES",AC$44="F",AC$44="Fiber")," ",IF(OR(AC$44="FS",AC$44="D",AC$44="DIS"),IF(MOD(AC57,9)=0,"—",16*AC57-15),IF(OR(AC$44="M",AC$44="MADI"),"—","Err")))</f>
        <v>2545</v>
      </c>
      <c r="AD58" s="7">
        <f>IF(OR(AC$44="S",AC$44="STD",AC$44="",AC$44="A",AC$44="AES",AC$44="F",AC$44="Fiber")," ",IF(OR(AC$44="FS",AC$44="D",AC$44="DIS"),IF(MOD(AC57,9)=0,"—",16*AC57),IF(OR(AC$44="M",AC$44="MADI"),"—","Err")))</f>
        <v>2560</v>
      </c>
      <c r="AE58" s="10">
        <f>IF(OR(AE$44="S",AE$44="STD",AE$44="",AE$44="A",AE$44="AES",AE$44="F",AE$44="Fiber")," ",IF(OR(AE$44="FS",AE$44="D",AE$44="DIS"),IF(MOD(AE57,9)=0,"—",16*AE57-15),IF(OR(AE$44="M",AE$44="MADI"),"—","Err")))</f>
        <v>2401</v>
      </c>
      <c r="AF58" s="7">
        <f>IF(OR(AE$44="S",AE$44="STD",AE$44="",AE$44="A",AE$44="AES",AE$44="F",AE$44="Fiber")," ",IF(OR(AE$44="FS",AE$44="D",AE$44="DIS"),IF(MOD(AE57,9)=0,"—",16*AE57),IF(OR(AE$44="M",AE$44="MADI"),"—","Err")))</f>
        <v>2416</v>
      </c>
      <c r="AG58" s="10" t="str">
        <f>IF(OR(AG$44="S",AG$44="STD",AG$44="",AG$44="A",AG$44="AES",AG$44="F",AG$44="Fiber")," ",IF(OR(AG$44="FS",AG$44="D",AG$44="DIS"),IF(MOD(AG57,9)=0,"—",16*AG57-15),IF(OR(AG$44="M",AG$44="MADI"),"—","Err")))</f>
        <v>—</v>
      </c>
      <c r="AH58" s="7" t="str">
        <f>IF(OR(AG$44="S",AG$44="STD",AG$44="",AG$44="A",AG$44="AES",AG$44="F",AG$44="Fiber")," ",IF(OR(AG$44="FS",AG$44="D",AG$44="DIS"),IF(MOD(AG57,9)=0,"—",16*AG57),IF(OR(AG$44="M",AG$44="MADI"),"—","Err")))</f>
        <v>—</v>
      </c>
      <c r="AI58" s="10" t="str">
        <f>IF(OR(AI$44="S",AI$44="STD",AI$44="",AI$44="A",AI$44="AES",AI$44="F",AI$44="Fiber")," ",IF(OR(AI$44="FS",AI$44="D",AI$44="DIS"),IF(MOD(AI57,9)=0,"—",16*AI57-15),IF(OR(AI$44="M",AI$44="MADI"),"—","Err")))</f>
        <v>—</v>
      </c>
      <c r="AJ58" s="7" t="str">
        <f>IF(OR(AI$44="S",AI$44="STD",AI$44="",AI$44="A",AI$44="AES",AI$44="F",AI$44="Fiber")," ",IF(OR(AI$44="FS",AI$44="D",AI$44="DIS"),IF(MOD(AI57,9)=0,"—",16*AI57),IF(OR(AI$44="M",AI$44="MADI"),"—","Err")))</f>
        <v>—</v>
      </c>
      <c r="AK58" s="10" t="str">
        <f>IF(OR(AK$44="S",AK$44="STD",AK$44="",AK$44="A",AK$44="AES",AK$44="F",AK$44="Fiber")," ",IF(OR(AK$44="FS",AK$44="D",AK$44="DIS"),IF(MOD(AK57,9)=0,"—",16*AK57-15),IF(OR(AK$44="M",AK$44="MADI"),"—","Err")))</f>
        <v>—</v>
      </c>
      <c r="AL58" s="7" t="str">
        <f>IF(OR(AK$44="S",AK$44="STD",AK$44="",AK$44="A",AK$44="AES",AK$44="F",AK$44="Fiber")," ",IF(OR(AK$44="FS",AK$44="D",AK$44="DIS"),IF(MOD(AK57,9)=0,"—",16*AK57),IF(OR(AK$44="M",AK$44="MADI"),"—","Err")))</f>
        <v>—</v>
      </c>
      <c r="AM58" s="10" t="str">
        <f>IF(OR(AM$44="S",AM$44="STD",AM$44="",AM$44="A",AM$44="AES",AM$44="F",AM$44="Fiber")," ",IF(OR(AM$44="FS",AM$44="D",AM$44="DIS"),IF(MOD(AM57,9)=0,"—",16*AM57-15),IF(OR(AM$44="M",AM$44="MADI"),"—","Err")))</f>
        <v>—</v>
      </c>
      <c r="AN58" s="7" t="str">
        <f>IF(OR(AM$44="S",AM$44="STD",AM$44="",AM$44="A",AM$44="AES",AM$44="F",AM$44="Fiber")," ",IF(OR(AM$44="FS",AM$44="D",AM$44="DIS"),IF(MOD(AM57,9)=0,"—",16*AM57),IF(OR(AM$44="M",AM$44="MADI"),"—","Err")))</f>
        <v>—</v>
      </c>
      <c r="AO58" s="10" t="str">
        <f>IF(OR(AO$44="S",AO$44="STD",AO$44="",AO$44="A",AO$44="AES",AO$44="F",AO$44="Fiber")," ",IF(OR(AO$44="FS",AO$44="D",AO$44="DIS"),IF(MOD(AO57,9)=0,"—",16*AO57-15),IF(OR(AO$44="M",AO$44="MADI"),"—","Err")))</f>
        <v>—</v>
      </c>
      <c r="AP58" s="7" t="str">
        <f>IF(OR(AO$44="S",AO$44="STD",AO$44="",AO$44="A",AO$44="AES",AO$44="F",AO$44="Fiber")," ",IF(OR(AO$44="FS",AO$44="D",AO$44="DIS"),IF(MOD(AO57,9)=0,"—",16*AO57),IF(OR(AO$44="M",AO$44="MADI"),"—","Err")))</f>
        <v>—</v>
      </c>
      <c r="AQ58" s="10" t="str">
        <f>IF(OR(AQ$44="S",AQ$44="STD",AQ$44="",AQ$44="A",AQ$44="AES",AQ$44="F",AQ$44="Fiber")," ",IF(OR(AQ$44="FS",AQ$44="D",AQ$44="DIS"),IF(MOD(AQ57,9)=0,"—",16*AQ57-15),IF(OR(AQ$44="M",AQ$44="MADI"),"—","Err")))</f>
        <v>—</v>
      </c>
      <c r="AR58" s="7" t="str">
        <f>IF(OR(AQ$44="S",AQ$44="STD",AQ$44="",AQ$44="A",AQ$44="AES",AQ$44="F",AQ$44="Fiber")," ",IF(OR(AQ$44="FS",AQ$44="D",AQ$44="DIS"),IF(MOD(AQ57,9)=0,"—",16*AQ57),IF(OR(AQ$44="M",AQ$44="MADI"),"—","Err")))</f>
        <v>—</v>
      </c>
      <c r="AS58" s="10">
        <f>IF(OR(AS$44="S",AS$44="STD",AS$44="",AS$44="A",AS$44="AES",AS$44="F",AS$44="Fiber")," ",IF(OR(AS$44="FS",AS$44="D",AS$44="DIS"),IF(MOD(AS57,9)=0,"—",16*AS57-15),IF(OR(AS$44="M",AS$44="MADI"),"—","Err")))</f>
        <v>1393</v>
      </c>
      <c r="AT58" s="7">
        <f>IF(OR(AS$44="S",AS$44="STD",AS$44="",AS$44="A",AS$44="AES",AS$44="F",AS$44="Fiber")," ",IF(OR(AS$44="FS",AS$44="D",AS$44="DIS"),IF(MOD(AS57,9)=0,"—",16*AS57),IF(OR(AS$44="M",AS$44="MADI"),"—","Err")))</f>
        <v>1408</v>
      </c>
      <c r="AU58" s="10" t="str">
        <f>IF(OR(AU$44="S",AU$44="STD",AU$44="",AU$44="A",AU$44="AES",AU$44="F",AU$44="Fiber")," ",IF(OR(AU$44="FS",AU$44="D",AU$44="DIS"),IF(MOD(AU57,9)=0,"—",16*AU57-15),IF(OR(AU$44="M",AU$44="MADI"),"—","Err")))</f>
        <v>—</v>
      </c>
      <c r="AV58" s="7" t="str">
        <f>IF(OR(AU$44="S",AU$44="STD",AU$44="",AU$44="A",AU$44="AES",AU$44="F",AU$44="Fiber")," ",IF(OR(AU$44="FS",AU$44="D",AU$44="DIS"),IF(MOD(AU57,9)=0,"—",16*AU57),IF(OR(AU$44="M",AU$44="MADI"),"—","Err")))</f>
        <v>—</v>
      </c>
      <c r="AW58" s="10" t="str">
        <f>IF(OR(AW$44="S",AW$44="STD",AW$44="",AW$44="A",AW$44="AES",AW$44="F",AW$44="Fiber")," ",IF(OR(AW$44="FS",AW$44="D",AW$44="DIS"),IF(MOD(AW57,9)=0,"—",16*AW57-15),IF(OR(AW$44="M",AW$44="MADI"),"—","Err")))</f>
        <v>—</v>
      </c>
      <c r="AX58" s="7" t="str">
        <f>IF(OR(AW$44="S",AW$44="STD",AW$44="",AW$44="A",AW$44="AES",AW$44="F",AW$44="Fiber")," ",IF(OR(AW$44="FS",AW$44="D",AW$44="DIS"),IF(MOD(AW57,9)=0,"—",16*AW57),IF(OR(AW$44="M",AW$44="MADI"),"—","Err")))</f>
        <v>—</v>
      </c>
      <c r="AY58" s="10">
        <f>IF(OR(AY$44="S",AY$44="STD",AY$44="",AY$44="A",AY$44="AES",AY$44="F",AY$44="Fiber")," ",IF(OR(AY$44="FS",AY$44="D",AY$44="DIS"),IF(MOD(AY57,9)=0,"—",16*AY57-15),IF(OR(AY$44="M",AY$44="MADI"),"—","Err")))</f>
        <v>961</v>
      </c>
      <c r="AZ58" s="7">
        <f>IF(OR(AY$44="S",AY$44="STD",AY$44="",AY$44="A",AY$44="AES",AY$44="F",AY$44="Fiber")," ",IF(OR(AY$44="FS",AY$44="D",AY$44="DIS"),IF(MOD(AY57,9)=0,"—",16*AY57),IF(OR(AY$44="M",AY$44="MADI"),"—","Err")))</f>
        <v>976</v>
      </c>
      <c r="BA58" s="10" t="str">
        <f>IF(OR(BA$44="S",BA$44="STD",BA$44="",BA$44="A",BA$44="AES",BA$44="F",BA$44="Fiber")," ",IF(OR(BA$44="FS",BA$44="D",BA$44="DIS"),IF(MOD(BA57,9)=0,"—",16*BA57-15),IF(OR(BA$44="M",BA$44="MADI"),"—","Err")))</f>
        <v xml:space="preserve"> </v>
      </c>
      <c r="BB58" s="7" t="str">
        <f>IF(OR(BA$44="S",BA$44="STD",BA$44="",BA$44="A",BA$44="AES",BA$44="F",BA$44="Fiber")," ",IF(OR(BA$44="FS",BA$44="D",BA$44="DIS"),IF(MOD(BA57,9)=0,"—",16*BA57),IF(OR(BA$44="M",BA$44="MADI"),"—","Err")))</f>
        <v xml:space="preserve"> </v>
      </c>
      <c r="BC58" s="10" t="str">
        <f>IF(OR(BC$44="S",BC$44="STD",BC$44="",BC$44="A",BC$44="AES",BC$44="F",BC$44="Fiber")," ",IF(OR(BC$44="FS",BC$44="D",BC$44="DIS"),IF(MOD(BC57,9)=0,"—",16*BC57-15),IF(OR(BC$44="M",BC$44="MADI"),"—","Err")))</f>
        <v>—</v>
      </c>
      <c r="BD58" s="7" t="str">
        <f>IF(OR(BC$44="S",BC$44="STD",BC$44="",BC$44="A",BC$44="AES",BC$44="F",BC$44="Fiber")," ",IF(OR(BC$44="FS",BC$44="D",BC$44="DIS"),IF(MOD(BC57,9)=0,"—",16*BC57),IF(OR(BC$44="M",BC$44="MADI"),"—","Err")))</f>
        <v>—</v>
      </c>
      <c r="BE58" s="10" t="str">
        <f>IF(OR(BE$44="S",BE$44="STD",BE$44="",BE$44="A",BE$44="AES",BE$44="F",BE$44="Fiber")," ",IF(OR(BE$44="FS",BE$44="D",BE$44="DIS"),IF(MOD(BE57,9)=0,"—",16*BE57-15),IF(OR(BE$44="M",BE$44="MADI"),"—","Err")))</f>
        <v>—</v>
      </c>
      <c r="BF58" s="7" t="str">
        <f>IF(OR(BE$44="S",BE$44="STD",BE$44="",BE$44="A",BE$44="AES",BE$44="F",BE$44="Fiber")," ",IF(OR(BE$44="FS",BE$44="D",BE$44="DIS"),IF(MOD(BE57,9)=0,"—",16*BE57),IF(OR(BE$44="M",BE$44="MADI"),"—","Err")))</f>
        <v>—</v>
      </c>
      <c r="BG58" s="10" t="str">
        <f>IF(OR(BG$44="S",BG$44="STD",BG$44="",BG$44="A",BG$44="AES",BG$44="F",BG$44="Fiber")," ",IF(OR(BG$44="FS",BG$44="D",BG$44="DIS"),IF(MOD(BG57,9)=0,"—",16*BG57-15),IF(OR(BG$44="M",BG$44="MADI"),"—","Err")))</f>
        <v>—</v>
      </c>
      <c r="BH58" s="7" t="str">
        <f>IF(OR(BG$44="S",BG$44="STD",BG$44="",BG$44="A",BG$44="AES",BG$44="F",BG$44="Fiber")," ",IF(OR(BG$44="FS",BG$44="D",BG$44="DIS"),IF(MOD(BG57,9)=0,"—",16*BG57),IF(OR(BG$44="M",BG$44="MADI"),"—","Err")))</f>
        <v>—</v>
      </c>
      <c r="BI58" s="10" t="str">
        <f>IF(OR(BI$44="S",BI$44="STD",BI$44="",BI$44="A",BI$44="AES",BI$44="F",BI$44="Fiber")," ",IF(OR(BI$44="FS",BI$44="D",BI$44="DIS"),IF(MOD(BI57,9)=0,"—",16*BI57-15),IF(OR(BI$44="M",BI$44="MADI"),"—","Err")))</f>
        <v>—</v>
      </c>
      <c r="BJ58" s="7" t="str">
        <f>IF(OR(BI$44="S",BI$44="STD",BI$44="",BI$44="A",BI$44="AES",BI$44="F",BI$44="Fiber")," ",IF(OR(BI$44="FS",BI$44="D",BI$44="DIS"),IF(MOD(BI57,9)=0,"—",16*BI57),IF(OR(BI$44="M",BI$44="MADI"),"—","Err")))</f>
        <v>—</v>
      </c>
      <c r="BK58" s="10" t="str">
        <f>IF(OR(BK$44="S",BK$44="STD",BK$44="",BK$44="A",BK$44="AES",BK$44="F",BK$44="Fiber")," ",IF(OR(BK$44="FS",BK$44="D",BK$44="DIS"),IF(MOD(BK57,9)=0,"—",16*BK57-15),IF(OR(BK$44="M",BK$44="MADI"),"—","Err")))</f>
        <v>—</v>
      </c>
      <c r="BL58" s="7" t="str">
        <f>IF(OR(BK$44="S",BK$44="STD",BK$44="",BK$44="A",BK$44="AES",BK$44="F",BK$44="Fiber")," ",IF(OR(BK$44="FS",BK$44="D",BK$44="DIS"),IF(MOD(BK57,9)=0,"—",16*BK57),IF(OR(BK$44="M",BK$44="MADI"),"—","Err")))</f>
        <v>—</v>
      </c>
    </row>
    <row r="59" spans="1:70" x14ac:dyDescent="0.25">
      <c r="A59" s="9">
        <f>(A$43)*9-1</f>
        <v>287</v>
      </c>
      <c r="B59" s="6"/>
      <c r="C59" s="9">
        <f>(C$43)*9-1</f>
        <v>278</v>
      </c>
      <c r="D59" s="6"/>
      <c r="E59" s="9">
        <f>(E$43)*9-1</f>
        <v>269</v>
      </c>
      <c r="F59" s="6"/>
      <c r="G59" s="9">
        <f>(G$43)*9-1</f>
        <v>260</v>
      </c>
      <c r="H59" s="6"/>
      <c r="I59" s="9">
        <f>(I$43)*9-1</f>
        <v>251</v>
      </c>
      <c r="J59" s="6"/>
      <c r="K59" s="9">
        <f>(K$43)*9-1</f>
        <v>242</v>
      </c>
      <c r="L59" s="6"/>
      <c r="M59" s="9">
        <f>(M$43)*9-1</f>
        <v>233</v>
      </c>
      <c r="N59" s="6"/>
      <c r="O59" s="9">
        <f>(O$43)*9-1</f>
        <v>224</v>
      </c>
      <c r="P59" s="6"/>
      <c r="Q59" s="9">
        <f>(Q$43)*9-1</f>
        <v>215</v>
      </c>
      <c r="R59" s="6"/>
      <c r="S59" s="9">
        <f>(S$43)*9-1</f>
        <v>206</v>
      </c>
      <c r="T59" s="6"/>
      <c r="U59" s="9">
        <f>(U$43)*9-1</f>
        <v>197</v>
      </c>
      <c r="V59" s="6"/>
      <c r="W59" s="9">
        <f>(W$43)*9-1</f>
        <v>188</v>
      </c>
      <c r="X59" s="6"/>
      <c r="Y59" s="9">
        <f>(Y$43)*9-1</f>
        <v>179</v>
      </c>
      <c r="Z59" s="6"/>
      <c r="AA59" s="9">
        <f>(AA$43)*9-1</f>
        <v>170</v>
      </c>
      <c r="AB59" s="6"/>
      <c r="AC59" s="9">
        <f>(AC$43)*9-1</f>
        <v>161</v>
      </c>
      <c r="AD59" s="6"/>
      <c r="AE59" s="9">
        <f>(AE$43)*9-1</f>
        <v>152</v>
      </c>
      <c r="AF59" s="6"/>
      <c r="AG59" s="9">
        <f>(AG$43)*9-1</f>
        <v>143</v>
      </c>
      <c r="AH59" s="6"/>
      <c r="AI59" s="9">
        <f>(AI$43)*9-1</f>
        <v>134</v>
      </c>
      <c r="AJ59" s="6"/>
      <c r="AK59" s="9">
        <f>(AK$43)*9-1</f>
        <v>125</v>
      </c>
      <c r="AL59" s="6"/>
      <c r="AM59" s="9">
        <f>(AM$43)*9-1</f>
        <v>116</v>
      </c>
      <c r="AN59" s="6"/>
      <c r="AO59" s="9">
        <f>(AO$43)*9-1</f>
        <v>107</v>
      </c>
      <c r="AP59" s="6"/>
      <c r="AQ59" s="9">
        <f>(AQ$43)*9-1</f>
        <v>98</v>
      </c>
      <c r="AR59" s="6"/>
      <c r="AS59" s="9">
        <f>(AS$43)*9-1</f>
        <v>89</v>
      </c>
      <c r="AT59" s="6"/>
      <c r="AU59" s="9">
        <f>(AU$43)*9-1</f>
        <v>80</v>
      </c>
      <c r="AV59" s="6"/>
      <c r="AW59" s="9">
        <f>(AW$43)*9-1</f>
        <v>71</v>
      </c>
      <c r="AX59" s="6"/>
      <c r="AY59" s="9">
        <f>(AY$43)*9-1</f>
        <v>62</v>
      </c>
      <c r="AZ59" s="6"/>
      <c r="BA59" s="9">
        <f>(BA$43)*9-1</f>
        <v>53</v>
      </c>
      <c r="BB59" s="6"/>
      <c r="BC59" s="9">
        <f>(BC$43)*9-1</f>
        <v>44</v>
      </c>
      <c r="BD59" s="6"/>
      <c r="BE59" s="9">
        <f>(BE$43)*9-1</f>
        <v>35</v>
      </c>
      <c r="BF59" s="6"/>
      <c r="BG59" s="9">
        <f>(BG$43)*9-1</f>
        <v>26</v>
      </c>
      <c r="BH59" s="6"/>
      <c r="BI59" s="9">
        <f>(BI$43)*9-1</f>
        <v>17</v>
      </c>
      <c r="BJ59" s="6"/>
      <c r="BK59" s="9">
        <f>(BK$43)*9-1</f>
        <v>8</v>
      </c>
      <c r="BL59" s="6"/>
    </row>
    <row r="60" spans="1:70" x14ac:dyDescent="0.25">
      <c r="A60" s="10">
        <f>IF(OR(A$44="S",A$44="STD",A$44="",A$44="A",A$44="AES",A$44="F",A$44="Fiber")," ",IF(OR(A$44="FS",A$44="D",A$44="DIS"),IF(MOD(A59,9)=0,"—",16*A59-15),IF(OR(A$44="M",A$44="MADI"),"—","Err")))</f>
        <v>4577</v>
      </c>
      <c r="B60" s="7">
        <f>IF(OR(A$44="S",A$44="STD",A$44="",A$44="A",A$44="AES",A$44="F",A$44="Fiber")," ",IF(OR(A$44="FS",A$44="D",A$44="DIS"),IF(MOD(A59,9)=0,"—",16*A59),IF(OR(A$44="M",A$44="MADI"),"—","Err")))</f>
        <v>4592</v>
      </c>
      <c r="C60" s="10">
        <f>IF(OR(C$44="S",C$44="STD",C$44="",C$44="A",C$44="AES",C$44="F",C$44="Fiber")," ",IF(OR(C$44="FS",C$44="D",C$44="DIS"),IF(MOD(C59,9)=0,"—",16*C59-15),IF(OR(C$44="M",C$44="MADI"),"—","Err")))</f>
        <v>4433</v>
      </c>
      <c r="D60" s="7">
        <f>IF(OR(C$44="S",C$44="STD",C$44="",C$44="A",C$44="AES",C$44="F",C$44="Fiber")," ",IF(OR(C$44="FS",C$44="D",C$44="DIS"),IF(MOD(C59,9)=0,"—",16*C59),IF(OR(C$44="M",C$44="MADI"),"—","Err")))</f>
        <v>4448</v>
      </c>
      <c r="E60" s="10">
        <f>IF(OR(E$44="S",E$44="STD",E$44="",E$44="A",E$44="AES",E$44="F",E$44="Fiber")," ",IF(OR(E$44="FS",E$44="D",E$44="DIS"),IF(MOD(E59,9)=0,"—",16*E59-15),IF(OR(E$44="M",E$44="MADI"),"—","Err")))</f>
        <v>4289</v>
      </c>
      <c r="F60" s="7">
        <f>IF(OR(E$44="S",E$44="STD",E$44="",E$44="A",E$44="AES",E$44="F",E$44="Fiber")," ",IF(OR(E$44="FS",E$44="D",E$44="DIS"),IF(MOD(E59,9)=0,"—",16*E59),IF(OR(E$44="M",E$44="MADI"),"—","Err")))</f>
        <v>4304</v>
      </c>
      <c r="G60" s="10" t="str">
        <f>IF(OR(G$44="S",G$44="STD",G$44="",G$44="A",G$44="AES",G$44="F",G$44="Fiber")," ",IF(OR(G$44="FS",G$44="D",G$44="DIS"),IF(MOD(G59,9)=0,"—",16*G59-15),IF(OR(G$44="M",G$44="MADI"),"—","Err")))</f>
        <v>—</v>
      </c>
      <c r="H60" s="7" t="str">
        <f>IF(OR(G$44="S",G$44="STD",G$44="",G$44="A",G$44="AES",G$44="F",G$44="Fiber")," ",IF(OR(G$44="FS",G$44="D",G$44="DIS"),IF(MOD(G59,9)=0,"—",16*G59),IF(OR(G$44="M",G$44="MADI"),"—","Err")))</f>
        <v>—</v>
      </c>
      <c r="I60" s="10" t="str">
        <f>IF(OR(I$44="S",I$44="STD",I$44="",I$44="A",I$44="AES",I$44="F",I$44="Fiber")," ",IF(OR(I$44="FS",I$44="D",I$44="DIS"),IF(MOD(I59,9)=0,"—",16*I59-15),IF(OR(I$44="M",I$44="MADI"),"—","Err")))</f>
        <v xml:space="preserve"> </v>
      </c>
      <c r="J60" s="7" t="str">
        <f>IF(OR(I$44="S",I$44="STD",I$44="",I$44="A",I$44="AES",I$44="F",I$44="Fiber")," ",IF(OR(I$44="FS",I$44="D",I$44="DIS"),IF(MOD(I59,9)=0,"—",16*I59),IF(OR(I$44="M",I$44="MADI"),"—","Err")))</f>
        <v xml:space="preserve"> </v>
      </c>
      <c r="K60" s="10">
        <f>IF(OR(K$44="S",K$44="STD",K$44="",K$44="A",K$44="AES",K$44="F",K$44="Fiber")," ",IF(OR(K$44="FS",K$44="D",K$44="DIS"),IF(MOD(K59,9)=0,"—",16*K59-15),IF(OR(K$44="M",K$44="MADI"),"—","Err")))</f>
        <v>3857</v>
      </c>
      <c r="L60" s="7">
        <f>IF(OR(K$44="S",K$44="STD",K$44="",K$44="A",K$44="AES",K$44="F",K$44="Fiber")," ",IF(OR(K$44="FS",K$44="D",K$44="DIS"),IF(MOD(K59,9)=0,"—",16*K59),IF(OR(K$44="M",K$44="MADI"),"—","Err")))</f>
        <v>3872</v>
      </c>
      <c r="M60" s="10" t="str">
        <f>IF(OR(M$44="S",M$44="STD",M$44="",M$44="A",M$44="AES",M$44="F",M$44="Fiber")," ",IF(OR(M$44="FS",M$44="D",M$44="DIS"),IF(MOD(M59,9)=0,"—",16*M59-15),IF(OR(M$44="M",M$44="MADI"),"—","Err")))</f>
        <v>—</v>
      </c>
      <c r="N60" s="7" t="str">
        <f>IF(OR(M$44="S",M$44="STD",M$44="",M$44="A",M$44="AES",M$44="F",M$44="Fiber")," ",IF(OR(M$44="FS",M$44="D",M$44="DIS"),IF(MOD(M59,9)=0,"—",16*M59),IF(OR(M$44="M",M$44="MADI"),"—","Err")))</f>
        <v>—</v>
      </c>
      <c r="O60" s="10" t="str">
        <f>IF(OR(O$44="S",O$44="STD",O$44="",O$44="A",O$44="AES",O$44="F",O$44="Fiber")," ",IF(OR(O$44="FS",O$44="D",O$44="DIS"),IF(MOD(O59,9)=0,"—",16*O59-15),IF(OR(O$44="M",O$44="MADI"),"—","Err")))</f>
        <v xml:space="preserve"> </v>
      </c>
      <c r="P60" s="7" t="str">
        <f>IF(OR(O$44="S",O$44="STD",O$44="",O$44="A",O$44="AES",O$44="F",O$44="Fiber")," ",IF(OR(O$44="FS",O$44="D",O$44="DIS"),IF(MOD(O59,9)=0,"—",16*O59),IF(OR(O$44="M",O$44="MADI"),"—","Err")))</f>
        <v xml:space="preserve"> </v>
      </c>
      <c r="Q60" s="10" t="str">
        <f>IF(OR(Q$44="S",Q$44="STD",Q$44="",Q$44="A",Q$44="AES",Q$44="F",Q$44="Fiber")," ",IF(OR(Q$44="FS",Q$44="D",Q$44="DIS"),IF(MOD(Q59,9)=0,"—",16*Q59-15),IF(OR(Q$44="M",Q$44="MADI"),"—","Err")))</f>
        <v>Err</v>
      </c>
      <c r="R60" s="7" t="str">
        <f>IF(OR(Q$44="S",Q$44="STD",Q$44="",Q$44="A",Q$44="AES",Q$44="F",Q$44="Fiber")," ",IF(OR(Q$44="FS",Q$44="D",Q$44="DIS"),IF(MOD(Q59,9)=0,"—",16*Q59),IF(OR(Q$44="M",Q$44="MADI"),"—","Err")))</f>
        <v>Err</v>
      </c>
      <c r="S60" s="10" t="str">
        <f>IF(OR(S$44="S",S$44="STD",S$44="",S$44="A",S$44="AES",S$44="F",S$44="Fiber")," ",IF(OR(S$44="FS",S$44="D",S$44="DIS"),IF(MOD(S59,9)=0,"—",16*S59-15),IF(OR(S$44="M",S$44="MADI"),"—","Err")))</f>
        <v xml:space="preserve"> </v>
      </c>
      <c r="T60" s="7" t="str">
        <f>IF(OR(S$44="S",S$44="STD",S$44="",S$44="A",S$44="AES",S$44="F",S$44="Fiber")," ",IF(OR(S$44="FS",S$44="D",S$44="DIS"),IF(MOD(S59,9)=0,"—",16*S59),IF(OR(S$44="M",S$44="MADI"),"—","Err")))</f>
        <v xml:space="preserve"> </v>
      </c>
      <c r="U60" s="10" t="str">
        <f>IF(OR(U$44="S",U$44="STD",U$44="",U$44="A",U$44="AES",U$44="F",U$44="Fiber")," ",IF(OR(U$44="FS",U$44="D",U$44="DIS"),IF(MOD(U59,9)=0,"—",16*U59-15),IF(OR(U$44="M",U$44="MADI"),"—","Err")))</f>
        <v xml:space="preserve"> </v>
      </c>
      <c r="V60" s="7" t="str">
        <f>IF(OR(U$44="S",U$44="STD",U$44="",U$44="A",U$44="AES",U$44="F",U$44="Fiber")," ",IF(OR(U$44="FS",U$44="D",U$44="DIS"),IF(MOD(U59,9)=0,"—",16*U59),IF(OR(U$44="M",U$44="MADI"),"—","Err")))</f>
        <v xml:space="preserve"> </v>
      </c>
      <c r="W60" s="10" t="str">
        <f>IF(OR(W$44="S",W$44="STD",W$44="",W$44="A",W$44="AES",W$44="F",W$44="Fiber")," ",IF(OR(W$44="FS",W$44="D",W$44="DIS"),IF(MOD(W59,9)=0,"—",16*W59-15),IF(OR(W$44="M",W$44="MADI"),"—","Err")))</f>
        <v xml:space="preserve"> </v>
      </c>
      <c r="X60" s="7" t="str">
        <f>IF(OR(W$44="S",W$44="STD",W$44="",W$44="A",W$44="AES",W$44="F",W$44="Fiber")," ",IF(OR(W$44="FS",W$44="D",W$44="DIS"),IF(MOD(W59,9)=0,"—",16*W59),IF(OR(W$44="M",W$44="MADI"),"—","Err")))</f>
        <v xml:space="preserve"> </v>
      </c>
      <c r="Y60" s="10">
        <f>IF(OR(Y$44="S",Y$44="STD",Y$44="",Y$44="A",Y$44="AES",Y$44="F",Y$44="Fiber")," ",IF(OR(Y$44="FS",Y$44="D",Y$44="DIS"),IF(MOD(Y59,9)=0,"—",16*Y59-15),IF(OR(Y$44="M",Y$44="MADI"),"—","Err")))</f>
        <v>2849</v>
      </c>
      <c r="Z60" s="7">
        <f>IF(OR(Y$44="S",Y$44="STD",Y$44="",Y$44="A",Y$44="AES",Y$44="F",Y$44="Fiber")," ",IF(OR(Y$44="FS",Y$44="D",Y$44="DIS"),IF(MOD(Y59,9)=0,"—",16*Y59),IF(OR(Y$44="M",Y$44="MADI"),"—","Err")))</f>
        <v>2864</v>
      </c>
      <c r="AA60" s="10">
        <f>IF(OR(AA$44="S",AA$44="STD",AA$44="",AA$44="A",AA$44="AES",AA$44="F",AA$44="Fiber")," ",IF(OR(AA$44="FS",AA$44="D",AA$44="DIS"),IF(MOD(AA59,9)=0,"—",16*AA59-15),IF(OR(AA$44="M",AA$44="MADI"),"—","Err")))</f>
        <v>2705</v>
      </c>
      <c r="AB60" s="7">
        <f>IF(OR(AA$44="S",AA$44="STD",AA$44="",AA$44="A",AA$44="AES",AA$44="F",AA$44="Fiber")," ",IF(OR(AA$44="FS",AA$44="D",AA$44="DIS"),IF(MOD(AA59,9)=0,"—",16*AA59),IF(OR(AA$44="M",AA$44="MADI"),"—","Err")))</f>
        <v>2720</v>
      </c>
      <c r="AC60" s="10">
        <f>IF(OR(AC$44="S",AC$44="STD",AC$44="",AC$44="A",AC$44="AES",AC$44="F",AC$44="Fiber")," ",IF(OR(AC$44="FS",AC$44="D",AC$44="DIS"),IF(MOD(AC59,9)=0,"—",16*AC59-15),IF(OR(AC$44="M",AC$44="MADI"),"—","Err")))</f>
        <v>2561</v>
      </c>
      <c r="AD60" s="7">
        <f>IF(OR(AC$44="S",AC$44="STD",AC$44="",AC$44="A",AC$44="AES",AC$44="F",AC$44="Fiber")," ",IF(OR(AC$44="FS",AC$44="D",AC$44="DIS"),IF(MOD(AC59,9)=0,"—",16*AC59),IF(OR(AC$44="M",AC$44="MADI"),"—","Err")))</f>
        <v>2576</v>
      </c>
      <c r="AE60" s="10">
        <f>IF(OR(AE$44="S",AE$44="STD",AE$44="",AE$44="A",AE$44="AES",AE$44="F",AE$44="Fiber")," ",IF(OR(AE$44="FS",AE$44="D",AE$44="DIS"),IF(MOD(AE59,9)=0,"—",16*AE59-15),IF(OR(AE$44="M",AE$44="MADI"),"—","Err")))</f>
        <v>2417</v>
      </c>
      <c r="AF60" s="7">
        <f>IF(OR(AE$44="S",AE$44="STD",AE$44="",AE$44="A",AE$44="AES",AE$44="F",AE$44="Fiber")," ",IF(OR(AE$44="FS",AE$44="D",AE$44="DIS"),IF(MOD(AE59,9)=0,"—",16*AE59),IF(OR(AE$44="M",AE$44="MADI"),"—","Err")))</f>
        <v>2432</v>
      </c>
      <c r="AG60" s="10" t="str">
        <f>IF(OR(AG$44="S",AG$44="STD",AG$44="",AG$44="A",AG$44="AES",AG$44="F",AG$44="Fiber")," ",IF(OR(AG$44="FS",AG$44="D",AG$44="DIS"),IF(MOD(AG59,9)=0,"—",16*AG59-15),IF(OR(AG$44="M",AG$44="MADI"),"—","Err")))</f>
        <v>—</v>
      </c>
      <c r="AH60" s="7" t="str">
        <f>IF(OR(AG$44="S",AG$44="STD",AG$44="",AG$44="A",AG$44="AES",AG$44="F",AG$44="Fiber")," ",IF(OR(AG$44="FS",AG$44="D",AG$44="DIS"),IF(MOD(AG59,9)=0,"—",16*AG59),IF(OR(AG$44="M",AG$44="MADI"),"—","Err")))</f>
        <v>—</v>
      </c>
      <c r="AI60" s="10" t="str">
        <f>IF(OR(AI$44="S",AI$44="STD",AI$44="",AI$44="A",AI$44="AES",AI$44="F",AI$44="Fiber")," ",IF(OR(AI$44="FS",AI$44="D",AI$44="DIS"),IF(MOD(AI59,9)=0,"—",16*AI59-15),IF(OR(AI$44="M",AI$44="MADI"),"—","Err")))</f>
        <v>—</v>
      </c>
      <c r="AJ60" s="7" t="str">
        <f>IF(OR(AI$44="S",AI$44="STD",AI$44="",AI$44="A",AI$44="AES",AI$44="F",AI$44="Fiber")," ",IF(OR(AI$44="FS",AI$44="D",AI$44="DIS"),IF(MOD(AI59,9)=0,"—",16*AI59),IF(OR(AI$44="M",AI$44="MADI"),"—","Err")))</f>
        <v>—</v>
      </c>
      <c r="AK60" s="10" t="str">
        <f>IF(OR(AK$44="S",AK$44="STD",AK$44="",AK$44="A",AK$44="AES",AK$44="F",AK$44="Fiber")," ",IF(OR(AK$44="FS",AK$44="D",AK$44="DIS"),IF(MOD(AK59,9)=0,"—",16*AK59-15),IF(OR(AK$44="M",AK$44="MADI"),"—","Err")))</f>
        <v>—</v>
      </c>
      <c r="AL60" s="7" t="str">
        <f>IF(OR(AK$44="S",AK$44="STD",AK$44="",AK$44="A",AK$44="AES",AK$44="F",AK$44="Fiber")," ",IF(OR(AK$44="FS",AK$44="D",AK$44="DIS"),IF(MOD(AK59,9)=0,"—",16*AK59),IF(OR(AK$44="M",AK$44="MADI"),"—","Err")))</f>
        <v>—</v>
      </c>
      <c r="AM60" s="10" t="str">
        <f>IF(OR(AM$44="S",AM$44="STD",AM$44="",AM$44="A",AM$44="AES",AM$44="F",AM$44="Fiber")," ",IF(OR(AM$44="FS",AM$44="D",AM$44="DIS"),IF(MOD(AM59,9)=0,"—",16*AM59-15),IF(OR(AM$44="M",AM$44="MADI"),"—","Err")))</f>
        <v>—</v>
      </c>
      <c r="AN60" s="7" t="str">
        <f>IF(OR(AM$44="S",AM$44="STD",AM$44="",AM$44="A",AM$44="AES",AM$44="F",AM$44="Fiber")," ",IF(OR(AM$44="FS",AM$44="D",AM$44="DIS"),IF(MOD(AM59,9)=0,"—",16*AM59),IF(OR(AM$44="M",AM$44="MADI"),"—","Err")))</f>
        <v>—</v>
      </c>
      <c r="AO60" s="10" t="str">
        <f>IF(OR(AO$44="S",AO$44="STD",AO$44="",AO$44="A",AO$44="AES",AO$44="F",AO$44="Fiber")," ",IF(OR(AO$44="FS",AO$44="D",AO$44="DIS"),IF(MOD(AO59,9)=0,"—",16*AO59-15),IF(OR(AO$44="M",AO$44="MADI"),"—","Err")))</f>
        <v>—</v>
      </c>
      <c r="AP60" s="7" t="str">
        <f>IF(OR(AO$44="S",AO$44="STD",AO$44="",AO$44="A",AO$44="AES",AO$44="F",AO$44="Fiber")," ",IF(OR(AO$44="FS",AO$44="D",AO$44="DIS"),IF(MOD(AO59,9)=0,"—",16*AO59),IF(OR(AO$44="M",AO$44="MADI"),"—","Err")))</f>
        <v>—</v>
      </c>
      <c r="AQ60" s="10" t="str">
        <f>IF(OR(AQ$44="S",AQ$44="STD",AQ$44="",AQ$44="A",AQ$44="AES",AQ$44="F",AQ$44="Fiber")," ",IF(OR(AQ$44="FS",AQ$44="D",AQ$44="DIS"),IF(MOD(AQ59,9)=0,"—",16*AQ59-15),IF(OR(AQ$44="M",AQ$44="MADI"),"—","Err")))</f>
        <v>—</v>
      </c>
      <c r="AR60" s="7" t="str">
        <f>IF(OR(AQ$44="S",AQ$44="STD",AQ$44="",AQ$44="A",AQ$44="AES",AQ$44="F",AQ$44="Fiber")," ",IF(OR(AQ$44="FS",AQ$44="D",AQ$44="DIS"),IF(MOD(AQ59,9)=0,"—",16*AQ59),IF(OR(AQ$44="M",AQ$44="MADI"),"—","Err")))</f>
        <v>—</v>
      </c>
      <c r="AS60" s="10">
        <f>IF(OR(AS$44="S",AS$44="STD",AS$44="",AS$44="A",AS$44="AES",AS$44="F",AS$44="Fiber")," ",IF(OR(AS$44="FS",AS$44="D",AS$44="DIS"),IF(MOD(AS59,9)=0,"—",16*AS59-15),IF(OR(AS$44="M",AS$44="MADI"),"—","Err")))</f>
        <v>1409</v>
      </c>
      <c r="AT60" s="7">
        <f>IF(OR(AS$44="S",AS$44="STD",AS$44="",AS$44="A",AS$44="AES",AS$44="F",AS$44="Fiber")," ",IF(OR(AS$44="FS",AS$44="D",AS$44="DIS"),IF(MOD(AS59,9)=0,"—",16*AS59),IF(OR(AS$44="M",AS$44="MADI"),"—","Err")))</f>
        <v>1424</v>
      </c>
      <c r="AU60" s="10" t="str">
        <f>IF(OR(AU$44="S",AU$44="STD",AU$44="",AU$44="A",AU$44="AES",AU$44="F",AU$44="Fiber")," ",IF(OR(AU$44="FS",AU$44="D",AU$44="DIS"),IF(MOD(AU59,9)=0,"—",16*AU59-15),IF(OR(AU$44="M",AU$44="MADI"),"—","Err")))</f>
        <v>—</v>
      </c>
      <c r="AV60" s="7" t="str">
        <f>IF(OR(AU$44="S",AU$44="STD",AU$44="",AU$44="A",AU$44="AES",AU$44="F",AU$44="Fiber")," ",IF(OR(AU$44="FS",AU$44="D",AU$44="DIS"),IF(MOD(AU59,9)=0,"—",16*AU59),IF(OR(AU$44="M",AU$44="MADI"),"—","Err")))</f>
        <v>—</v>
      </c>
      <c r="AW60" s="10" t="str">
        <f>IF(OR(AW$44="S",AW$44="STD",AW$44="",AW$44="A",AW$44="AES",AW$44="F",AW$44="Fiber")," ",IF(OR(AW$44="FS",AW$44="D",AW$44="DIS"),IF(MOD(AW59,9)=0,"—",16*AW59-15),IF(OR(AW$44="M",AW$44="MADI"),"—","Err")))</f>
        <v>—</v>
      </c>
      <c r="AX60" s="7" t="str">
        <f>IF(OR(AW$44="S",AW$44="STD",AW$44="",AW$44="A",AW$44="AES",AW$44="F",AW$44="Fiber")," ",IF(OR(AW$44="FS",AW$44="D",AW$44="DIS"),IF(MOD(AW59,9)=0,"—",16*AW59),IF(OR(AW$44="M",AW$44="MADI"),"—","Err")))</f>
        <v>—</v>
      </c>
      <c r="AY60" s="10">
        <f>IF(OR(AY$44="S",AY$44="STD",AY$44="",AY$44="A",AY$44="AES",AY$44="F",AY$44="Fiber")," ",IF(OR(AY$44="FS",AY$44="D",AY$44="DIS"),IF(MOD(AY59,9)=0,"—",16*AY59-15),IF(OR(AY$44="M",AY$44="MADI"),"—","Err")))</f>
        <v>977</v>
      </c>
      <c r="AZ60" s="7">
        <f>IF(OR(AY$44="S",AY$44="STD",AY$44="",AY$44="A",AY$44="AES",AY$44="F",AY$44="Fiber")," ",IF(OR(AY$44="FS",AY$44="D",AY$44="DIS"),IF(MOD(AY59,9)=0,"—",16*AY59),IF(OR(AY$44="M",AY$44="MADI"),"—","Err")))</f>
        <v>992</v>
      </c>
      <c r="BA60" s="10" t="str">
        <f>IF(OR(BA$44="S",BA$44="STD",BA$44="",BA$44="A",BA$44="AES",BA$44="F",BA$44="Fiber")," ",IF(OR(BA$44="FS",BA$44="D",BA$44="DIS"),IF(MOD(BA59,9)=0,"—",16*BA59-15),IF(OR(BA$44="M",BA$44="MADI"),"—","Err")))</f>
        <v xml:space="preserve"> </v>
      </c>
      <c r="BB60" s="7" t="str">
        <f>IF(OR(BA$44="S",BA$44="STD",BA$44="",BA$44="A",BA$44="AES",BA$44="F",BA$44="Fiber")," ",IF(OR(BA$44="FS",BA$44="D",BA$44="DIS"),IF(MOD(BA59,9)=0,"—",16*BA59),IF(OR(BA$44="M",BA$44="MADI"),"—","Err")))</f>
        <v xml:space="preserve"> </v>
      </c>
      <c r="BC60" s="10" t="str">
        <f>IF(OR(BC$44="S",BC$44="STD",BC$44="",BC$44="A",BC$44="AES",BC$44="F",BC$44="Fiber")," ",IF(OR(BC$44="FS",BC$44="D",BC$44="DIS"),IF(MOD(BC59,9)=0,"—",16*BC59-15),IF(OR(BC$44="M",BC$44="MADI"),"—","Err")))</f>
        <v>—</v>
      </c>
      <c r="BD60" s="7" t="str">
        <f>IF(OR(BC$44="S",BC$44="STD",BC$44="",BC$44="A",BC$44="AES",BC$44="F",BC$44="Fiber")," ",IF(OR(BC$44="FS",BC$44="D",BC$44="DIS"),IF(MOD(BC59,9)=0,"—",16*BC59),IF(OR(BC$44="M",BC$44="MADI"),"—","Err")))</f>
        <v>—</v>
      </c>
      <c r="BE60" s="10" t="str">
        <f>IF(OR(BE$44="S",BE$44="STD",BE$44="",BE$44="A",BE$44="AES",BE$44="F",BE$44="Fiber")," ",IF(OR(BE$44="FS",BE$44="D",BE$44="DIS"),IF(MOD(BE59,9)=0,"—",16*BE59-15),IF(OR(BE$44="M",BE$44="MADI"),"—","Err")))</f>
        <v>—</v>
      </c>
      <c r="BF60" s="7" t="str">
        <f>IF(OR(BE$44="S",BE$44="STD",BE$44="",BE$44="A",BE$44="AES",BE$44="F",BE$44="Fiber")," ",IF(OR(BE$44="FS",BE$44="D",BE$44="DIS"),IF(MOD(BE59,9)=0,"—",16*BE59),IF(OR(BE$44="M",BE$44="MADI"),"—","Err")))</f>
        <v>—</v>
      </c>
      <c r="BG60" s="10" t="str">
        <f>IF(OR(BG$44="S",BG$44="STD",BG$44="",BG$44="A",BG$44="AES",BG$44="F",BG$44="Fiber")," ",IF(OR(BG$44="FS",BG$44="D",BG$44="DIS"),IF(MOD(BG59,9)=0,"—",16*BG59-15),IF(OR(BG$44="M",BG$44="MADI"),"—","Err")))</f>
        <v>—</v>
      </c>
      <c r="BH60" s="7" t="str">
        <f>IF(OR(BG$44="S",BG$44="STD",BG$44="",BG$44="A",BG$44="AES",BG$44="F",BG$44="Fiber")," ",IF(OR(BG$44="FS",BG$44="D",BG$44="DIS"),IF(MOD(BG59,9)=0,"—",16*BG59),IF(OR(BG$44="M",BG$44="MADI"),"—","Err")))</f>
        <v>—</v>
      </c>
      <c r="BI60" s="10" t="str">
        <f>IF(OR(BI$44="S",BI$44="STD",BI$44="",BI$44="A",BI$44="AES",BI$44="F",BI$44="Fiber")," ",IF(OR(BI$44="FS",BI$44="D",BI$44="DIS"),IF(MOD(BI59,9)=0,"—",16*BI59-15),IF(OR(BI$44="M",BI$44="MADI"),"—","Err")))</f>
        <v>—</v>
      </c>
      <c r="BJ60" s="7" t="str">
        <f>IF(OR(BI$44="S",BI$44="STD",BI$44="",BI$44="A",BI$44="AES",BI$44="F",BI$44="Fiber")," ",IF(OR(BI$44="FS",BI$44="D",BI$44="DIS"),IF(MOD(BI59,9)=0,"—",16*BI59),IF(OR(BI$44="M",BI$44="MADI"),"—","Err")))</f>
        <v>—</v>
      </c>
      <c r="BK60" s="10" t="str">
        <f>IF(OR(BK$44="S",BK$44="STD",BK$44="",BK$44="A",BK$44="AES",BK$44="F",BK$44="Fiber")," ",IF(OR(BK$44="FS",BK$44="D",BK$44="DIS"),IF(MOD(BK59,9)=0,"—",16*BK59-15),IF(OR(BK$44="M",BK$44="MADI"),"—","Err")))</f>
        <v>—</v>
      </c>
      <c r="BL60" s="7" t="str">
        <f>IF(OR(BK$44="S",BK$44="STD",BK$44="",BK$44="A",BK$44="AES",BK$44="F",BK$44="Fiber")," ",IF(OR(BK$44="FS",BK$44="D",BK$44="DIS"),IF(MOD(BK59,9)=0,"—",16*BK59),IF(OR(BK$44="M",BK$44="MADI"),"—","Err")))</f>
        <v>—</v>
      </c>
    </row>
    <row r="61" spans="1:70" x14ac:dyDescent="0.25">
      <c r="A61" s="9">
        <f>(A$43)*9</f>
        <v>288</v>
      </c>
      <c r="B61" s="6"/>
      <c r="C61" s="9">
        <f>(C$43)*9</f>
        <v>279</v>
      </c>
      <c r="D61" s="6"/>
      <c r="E61" s="9">
        <f>(E$43)*9</f>
        <v>270</v>
      </c>
      <c r="F61" s="6"/>
      <c r="G61" s="9">
        <f>(G$43)*9</f>
        <v>261</v>
      </c>
      <c r="H61" s="6"/>
      <c r="I61" s="9">
        <f>(I$43)*9</f>
        <v>252</v>
      </c>
      <c r="J61" s="6"/>
      <c r="K61" s="9">
        <f>(K$43)*9</f>
        <v>243</v>
      </c>
      <c r="L61" s="6"/>
      <c r="M61" s="9">
        <f>(M$43)*9</f>
        <v>234</v>
      </c>
      <c r="N61" s="6"/>
      <c r="O61" s="9">
        <f>(O$43)*9</f>
        <v>225</v>
      </c>
      <c r="P61" s="6"/>
      <c r="Q61" s="9">
        <f>(Q$43)*9</f>
        <v>216</v>
      </c>
      <c r="R61" s="6"/>
      <c r="S61" s="9">
        <f>(S$43)*9</f>
        <v>207</v>
      </c>
      <c r="T61" s="6"/>
      <c r="U61" s="9">
        <f>(U$43)*9</f>
        <v>198</v>
      </c>
      <c r="V61" s="6"/>
      <c r="W61" s="9">
        <f>(W$43)*9</f>
        <v>189</v>
      </c>
      <c r="X61" s="6"/>
      <c r="Y61" s="9">
        <f>(Y$43)*9</f>
        <v>180</v>
      </c>
      <c r="Z61" s="6"/>
      <c r="AA61" s="9">
        <f>(AA$43)*9</f>
        <v>171</v>
      </c>
      <c r="AB61" s="6"/>
      <c r="AC61" s="9">
        <f>(AC$43)*9</f>
        <v>162</v>
      </c>
      <c r="AD61" s="6"/>
      <c r="AE61" s="9">
        <f>(AE$43)*9</f>
        <v>153</v>
      </c>
      <c r="AF61" s="6"/>
      <c r="AG61" s="9">
        <f>(AG$43)*9</f>
        <v>144</v>
      </c>
      <c r="AH61" s="6"/>
      <c r="AI61" s="9">
        <f>(AI$43)*9</f>
        <v>135</v>
      </c>
      <c r="AJ61" s="6"/>
      <c r="AK61" s="9">
        <f>(AK$43)*9</f>
        <v>126</v>
      </c>
      <c r="AL61" s="6"/>
      <c r="AM61" s="9">
        <f>(AM$43)*9</f>
        <v>117</v>
      </c>
      <c r="AN61" s="6"/>
      <c r="AO61" s="9">
        <f>(AO$43)*9</f>
        <v>108</v>
      </c>
      <c r="AP61" s="6"/>
      <c r="AQ61" s="9">
        <f>(AQ$43)*9</f>
        <v>99</v>
      </c>
      <c r="AR61" s="6"/>
      <c r="AS61" s="9">
        <f>(AS$43)*9</f>
        <v>90</v>
      </c>
      <c r="AT61" s="6"/>
      <c r="AU61" s="9">
        <f>(AU$43)*9</f>
        <v>81</v>
      </c>
      <c r="AV61" s="6"/>
      <c r="AW61" s="9">
        <f>(AW$43)*9</f>
        <v>72</v>
      </c>
      <c r="AX61" s="6"/>
      <c r="AY61" s="9">
        <f>(AY$43)*9</f>
        <v>63</v>
      </c>
      <c r="AZ61" s="6"/>
      <c r="BA61" s="9">
        <f>(BA$43)*9</f>
        <v>54</v>
      </c>
      <c r="BB61" s="6"/>
      <c r="BC61" s="9">
        <f>(BC$43)*9</f>
        <v>45</v>
      </c>
      <c r="BD61" s="6"/>
      <c r="BE61" s="9">
        <f>(BE$43)*9</f>
        <v>36</v>
      </c>
      <c r="BF61" s="6"/>
      <c r="BG61" s="9">
        <f>(BG$43)*9</f>
        <v>27</v>
      </c>
      <c r="BH61" s="6"/>
      <c r="BI61" s="9">
        <f>(BI$43)*9</f>
        <v>18</v>
      </c>
      <c r="BJ61" s="6"/>
      <c r="BK61" s="9">
        <f>(BK$43)*9</f>
        <v>9</v>
      </c>
      <c r="BL61" s="6"/>
    </row>
    <row r="62" spans="1:70" x14ac:dyDescent="0.25">
      <c r="A62" s="10" t="str">
        <f>IF(OR(A$44="S",A$44="STD",A$44="",A$44="A",A$44="AES",A$44="F",A$44="Fiber")," ",IF(OR(A$44="FS",A$44="D",A$44="DIS"),IF(MOD(A61,9)=0,"—",16*A61-15),IF(OR(A$44="M",A$44="MADI"),(A$43-1)*144+1,"Err")))</f>
        <v>—</v>
      </c>
      <c r="B62" s="7" t="str">
        <f>IF(OR(A$44="S",A$44="STD",A$44="",A$44="A",A$44="AES",A$44="F",A$44="Fiber")," ",IF(OR(A$44="FS",A$44="D",A$44="DIS"),IF(MOD(A61,9)=0,"—",16*A61),IF(OR(A$44="M",A$44="MADI"),(A$43-1)*144+64,"Err")))</f>
        <v>—</v>
      </c>
      <c r="C62" s="10" t="str">
        <f>IF(OR(C$44="S",C$44="STD",C$44="",C$44="A",C$44="AES",C$44="F",C$44="Fiber")," ",IF(OR(C$44="FS",C$44="D",C$44="DIS"),IF(MOD(C61,9)=0,"—",16*C61-15),IF(OR(C$44="M",C$44="MADI"),(C$43-1)*144+1,"Err")))</f>
        <v>—</v>
      </c>
      <c r="D62" s="7" t="str">
        <f>IF(OR(C$44="S",C$44="STD",C$44="",C$44="A",C$44="AES",C$44="F",C$44="Fiber")," ",IF(OR(C$44="FS",C$44="D",C$44="DIS"),IF(MOD(C61,9)=0,"—",16*C61),IF(OR(C$44="M",C$44="MADI"),(C$43-1)*144+64,"Err")))</f>
        <v>—</v>
      </c>
      <c r="E62" s="10" t="str">
        <f>IF(OR(E$44="S",E$44="STD",E$44="",E$44="A",E$44="AES",E$44="F",E$44="Fiber")," ",IF(OR(E$44="FS",E$44="D",E$44="DIS"),IF(MOD(E61,9)=0,"—",16*E61-15),IF(OR(E$44="M",E$44="MADI"),(E$43-1)*144+1,"Err")))</f>
        <v>—</v>
      </c>
      <c r="F62" s="7" t="str">
        <f>IF(OR(E$44="S",E$44="STD",E$44="",E$44="A",E$44="AES",E$44="F",E$44="Fiber")," ",IF(OR(E$44="FS",E$44="D",E$44="DIS"),IF(MOD(E61,9)=0,"—",16*E61),IF(OR(E$44="M",E$44="MADI"),(E$43-1)*144+64,"Err")))</f>
        <v>—</v>
      </c>
      <c r="G62" s="10">
        <f>IF(OR(G$44="S",G$44="STD",G$44="",G$44="A",G$44="AES",G$44="F",G$44="Fiber")," ",IF(OR(G$44="FS",G$44="D",G$44="DIS"),IF(MOD(G61,9)=0,"—",16*G61-15),IF(OR(G$44="M",G$44="MADI"),(G$43-1)*144+1,"Err")))</f>
        <v>4033</v>
      </c>
      <c r="H62" s="7">
        <f>IF(OR(G$44="S",G$44="STD",G$44="",G$44="A",G$44="AES",G$44="F",G$44="Fiber")," ",IF(OR(G$44="FS",G$44="D",G$44="DIS"),IF(MOD(G61,9)=0,"—",16*G61),IF(OR(G$44="M",G$44="MADI"),(G$43-1)*144+64,"Err")))</f>
        <v>4096</v>
      </c>
      <c r="I62" s="10" t="str">
        <f>IF(OR(I$44="S",I$44="STD",I$44="",I$44="A",I$44="AES",I$44="F",I$44="Fiber")," ",IF(OR(I$44="FS",I$44="D",I$44="DIS"),IF(MOD(I61,9)=0,"—",16*I61-15),IF(OR(I$44="M",I$44="MADI"),(I$43-1)*144+1,"Err")))</f>
        <v xml:space="preserve"> </v>
      </c>
      <c r="J62" s="7" t="str">
        <f>IF(OR(I$44="S",I$44="STD",I$44="",I$44="A",I$44="AES",I$44="F",I$44="Fiber")," ",IF(OR(I$44="FS",I$44="D",I$44="DIS"),IF(MOD(I61,9)=0,"—",16*I61),IF(OR(I$44="M",I$44="MADI"),(I$43-1)*144+64,"Err")))</f>
        <v xml:space="preserve"> </v>
      </c>
      <c r="K62" s="10" t="str">
        <f>IF(OR(K$44="S",K$44="STD",K$44="",K$44="A",K$44="AES",K$44="F",K$44="Fiber")," ",IF(OR(K$44="FS",K$44="D",K$44="DIS"),IF(MOD(K61,9)=0,"—",16*K61-15),IF(OR(K$44="M",K$44="MADI"),(K$43-1)*144+1,"Err")))</f>
        <v>—</v>
      </c>
      <c r="L62" s="7" t="str">
        <f>IF(OR(K$44="S",K$44="STD",K$44="",K$44="A",K$44="AES",K$44="F",K$44="Fiber")," ",IF(OR(K$44="FS",K$44="D",K$44="DIS"),IF(MOD(K61,9)=0,"—",16*K61),IF(OR(K$44="M",K$44="MADI"),(K$43-1)*144+64,"Err")))</f>
        <v>—</v>
      </c>
      <c r="M62" s="10">
        <f>IF(OR(M$44="S",M$44="STD",M$44="",M$44="A",M$44="AES",M$44="F",M$44="Fiber")," ",IF(OR(M$44="FS",M$44="D",M$44="DIS"),IF(MOD(M61,9)=0,"—",16*M61-15),IF(OR(M$44="M",M$44="MADI"),(M$43-1)*144+1,"Err")))</f>
        <v>3601</v>
      </c>
      <c r="N62" s="7">
        <f>IF(OR(M$44="S",M$44="STD",M$44="",M$44="A",M$44="AES",M$44="F",M$44="Fiber")," ",IF(OR(M$44="FS",M$44="D",M$44="DIS"),IF(MOD(M61,9)=0,"—",16*M61),IF(OR(M$44="M",M$44="MADI"),(M$43-1)*144+64,"Err")))</f>
        <v>3664</v>
      </c>
      <c r="O62" s="10" t="str">
        <f>IF(OR(O$44="S",O$44="STD",O$44="",O$44="A",O$44="AES",O$44="F",O$44="Fiber")," ",IF(OR(O$44="FS",O$44="D",O$44="DIS"),IF(MOD(O61,9)=0,"—",16*O61-15),IF(OR(O$44="M",O$44="MADI"),(O$43-1)*144+1,"Err")))</f>
        <v xml:space="preserve"> </v>
      </c>
      <c r="P62" s="7" t="str">
        <f>IF(OR(O$44="S",O$44="STD",O$44="",O$44="A",O$44="AES",O$44="F",O$44="Fiber")," ",IF(OR(O$44="FS",O$44="D",O$44="DIS"),IF(MOD(O61,9)=0,"—",16*O61),IF(OR(O$44="M",O$44="MADI"),(O$43-1)*144+64,"Err")))</f>
        <v xml:space="preserve"> </v>
      </c>
      <c r="Q62" s="10" t="str">
        <f>IF(OR(Q$44="S",Q$44="STD",Q$44="",Q$44="A",Q$44="AES",Q$44="F",Q$44="Fiber")," ",IF(OR(Q$44="FS",Q$44="D",Q$44="DIS"),IF(MOD(Q61,9)=0,"—",16*Q61-15),IF(OR(Q$44="M",Q$44="MADI"),(Q$43-1)*144+1,"Err")))</f>
        <v>Err</v>
      </c>
      <c r="R62" s="7" t="str">
        <f>IF(OR(Q$44="S",Q$44="STD",Q$44="",Q$44="A",Q$44="AES",Q$44="F",Q$44="Fiber")," ",IF(OR(Q$44="FS",Q$44="D",Q$44="DIS"),IF(MOD(Q61,9)=0,"—",16*Q61),IF(OR(Q$44="M",Q$44="MADI"),(Q$43-1)*144+64,"Err")))</f>
        <v>Err</v>
      </c>
      <c r="S62" s="10" t="str">
        <f>IF(OR(S$44="S",S$44="STD",S$44="",S$44="A",S$44="AES",S$44="F",S$44="Fiber")," ",IF(OR(S$44="FS",S$44="D",S$44="DIS"),IF(MOD(S61,9)=0,"—",16*S61-15),IF(OR(S$44="M",S$44="MADI"),(S$43-1)*144+1,"Err")))</f>
        <v xml:space="preserve"> </v>
      </c>
      <c r="T62" s="7" t="str">
        <f>IF(OR(S$44="S",S$44="STD",S$44="",S$44="A",S$44="AES",S$44="F",S$44="Fiber")," ",IF(OR(S$44="FS",S$44="D",S$44="DIS"),IF(MOD(S61,9)=0,"—",16*S61),IF(OR(S$44="M",S$44="MADI"),(S$43-1)*144+64,"Err")))</f>
        <v xml:space="preserve"> </v>
      </c>
      <c r="U62" s="10" t="str">
        <f>IF(OR(U$44="S",U$44="STD",U$44="",U$44="A",U$44="AES",U$44="F",U$44="Fiber")," ",IF(OR(U$44="FS",U$44="D",U$44="DIS"),IF(MOD(U61,9)=0,"—",16*U61-15),IF(OR(U$44="M",U$44="MADI"),(U$43-1)*144+1,"Err")))</f>
        <v xml:space="preserve"> </v>
      </c>
      <c r="V62" s="7" t="str">
        <f>IF(OR(U$44="S",U$44="STD",U$44="",U$44="A",U$44="AES",U$44="F",U$44="Fiber")," ",IF(OR(U$44="FS",U$44="D",U$44="DIS"),IF(MOD(U61,9)=0,"—",16*U61),IF(OR(U$44="M",U$44="MADI"),(U$43-1)*144+64,"Err")))</f>
        <v xml:space="preserve"> </v>
      </c>
      <c r="W62" s="10" t="str">
        <f>IF(OR(W$44="S",W$44="STD",W$44="",W$44="A",W$44="AES",W$44="F",W$44="Fiber")," ",IF(OR(W$44="FS",W$44="D",W$44="DIS"),IF(MOD(W61,9)=0,"—",16*W61-15),IF(OR(W$44="M",W$44="MADI"),(W$43-1)*144+1,"Err")))</f>
        <v xml:space="preserve"> </v>
      </c>
      <c r="X62" s="7" t="str">
        <f>IF(OR(W$44="S",W$44="STD",W$44="",W$44="A",W$44="AES",W$44="F",W$44="Fiber")," ",IF(OR(W$44="FS",W$44="D",W$44="DIS"),IF(MOD(W61,9)=0,"—",16*W61),IF(OR(W$44="M",W$44="MADI"),(W$43-1)*144+64,"Err")))</f>
        <v xml:space="preserve"> </v>
      </c>
      <c r="Y62" s="10" t="str">
        <f>IF(OR(Y$44="S",Y$44="STD",Y$44="",Y$44="A",Y$44="AES",Y$44="F",Y$44="Fiber")," ",IF(OR(Y$44="FS",Y$44="D",Y$44="DIS"),IF(MOD(Y61,9)=0,"—",16*Y61-15),IF(OR(Y$44="M",Y$44="MADI"),(Y$43-1)*144+1,"Err")))</f>
        <v>—</v>
      </c>
      <c r="Z62" s="7" t="str">
        <f>IF(OR(Y$44="S",Y$44="STD",Y$44="",Y$44="A",Y$44="AES",Y$44="F",Y$44="Fiber")," ",IF(OR(Y$44="FS",Y$44="D",Y$44="DIS"),IF(MOD(Y61,9)=0,"—",16*Y61),IF(OR(Y$44="M",Y$44="MADI"),(Y$43-1)*144+64,"Err")))</f>
        <v>—</v>
      </c>
      <c r="AA62" s="10" t="str">
        <f>IF(OR(AA$44="S",AA$44="STD",AA$44="",AA$44="A",AA$44="AES",AA$44="F",AA$44="Fiber")," ",IF(OR(AA$44="FS",AA$44="D",AA$44="DIS"),IF(MOD(AA61,9)=0,"—",16*AA61-15),IF(OR(AA$44="M",AA$44="MADI"),(AA$43-1)*144+1,"Err")))</f>
        <v>—</v>
      </c>
      <c r="AB62" s="7" t="str">
        <f>IF(OR(AA$44="S",AA$44="STD",AA$44="",AA$44="A",AA$44="AES",AA$44="F",AA$44="Fiber")," ",IF(OR(AA$44="FS",AA$44="D",AA$44="DIS"),IF(MOD(AA61,9)=0,"—",16*AA61),IF(OR(AA$44="M",AA$44="MADI"),(AA$43-1)*144+64,"Err")))</f>
        <v>—</v>
      </c>
      <c r="AC62" s="10" t="str">
        <f>IF(OR(AC$44="S",AC$44="STD",AC$44="",AC$44="A",AC$44="AES",AC$44="F",AC$44="Fiber")," ",IF(OR(AC$44="FS",AC$44="D",AC$44="DIS"),IF(MOD(AC61,9)=0,"—",16*AC61-15),IF(OR(AC$44="M",AC$44="MADI"),(AC$43-1)*144+1,"Err")))</f>
        <v>—</v>
      </c>
      <c r="AD62" s="7" t="str">
        <f>IF(OR(AC$44="S",AC$44="STD",AC$44="",AC$44="A",AC$44="AES",AC$44="F",AC$44="Fiber")," ",IF(OR(AC$44="FS",AC$44="D",AC$44="DIS"),IF(MOD(AC61,9)=0,"—",16*AC61),IF(OR(AC$44="M",AC$44="MADI"),(AC$43-1)*144+64,"Err")))</f>
        <v>—</v>
      </c>
      <c r="AE62" s="10" t="str">
        <f>IF(OR(AE$44="S",AE$44="STD",AE$44="",AE$44="A",AE$44="AES",AE$44="F",AE$44="Fiber")," ",IF(OR(AE$44="FS",AE$44="D",AE$44="DIS"),IF(MOD(AE61,9)=0,"—",16*AE61-15),IF(OR(AE$44="M",AE$44="MADI"),(AE$43-1)*144+1,"Err")))</f>
        <v>—</v>
      </c>
      <c r="AF62" s="7" t="str">
        <f>IF(OR(AE$44="S",AE$44="STD",AE$44="",AE$44="A",AE$44="AES",AE$44="F",AE$44="Fiber")," ",IF(OR(AE$44="FS",AE$44="D",AE$44="DIS"),IF(MOD(AE61,9)=0,"—",16*AE61),IF(OR(AE$44="M",AE$44="MADI"),(AE$43-1)*144+64,"Err")))</f>
        <v>—</v>
      </c>
      <c r="AG62" s="10">
        <f>IF(OR(AG$44="S",AG$44="STD",AG$44="",AG$44="A",AG$44="AES",AG$44="F",AG$44="Fiber")," ",IF(OR(AG$44="FS",AG$44="D",AG$44="DIS"),IF(MOD(AG61,9)=0,"—",16*AG61-15),IF(OR(AG$44="M",AG$44="MADI"),(AG$43-1)*144+1,"Err")))</f>
        <v>2161</v>
      </c>
      <c r="AH62" s="7">
        <f>IF(OR(AG$44="S",AG$44="STD",AG$44="",AG$44="A",AG$44="AES",AG$44="F",AG$44="Fiber")," ",IF(OR(AG$44="FS",AG$44="D",AG$44="DIS"),IF(MOD(AG61,9)=0,"—",16*AG61),IF(OR(AG$44="M",AG$44="MADI"),(AG$43-1)*144+64,"Err")))</f>
        <v>2224</v>
      </c>
      <c r="AI62" s="10">
        <f>IF(OR(AI$44="S",AI$44="STD",AI$44="",AI$44="A",AI$44="AES",AI$44="F",AI$44="Fiber")," ",IF(OR(AI$44="FS",AI$44="D",AI$44="DIS"),IF(MOD(AI61,9)=0,"—",16*AI61-15),IF(OR(AI$44="M",AI$44="MADI"),(AI$43-1)*144+1,"Err")))</f>
        <v>2017</v>
      </c>
      <c r="AJ62" s="7">
        <f>IF(OR(AI$44="S",AI$44="STD",AI$44="",AI$44="A",AI$44="AES",AI$44="F",AI$44="Fiber")," ",IF(OR(AI$44="FS",AI$44="D",AI$44="DIS"),IF(MOD(AI61,9)=0,"—",16*AI61),IF(OR(AI$44="M",AI$44="MADI"),(AI$43-1)*144+64,"Err")))</f>
        <v>2080</v>
      </c>
      <c r="AK62" s="10">
        <f>IF(OR(AK$44="S",AK$44="STD",AK$44="",AK$44="A",AK$44="AES",AK$44="F",AK$44="Fiber")," ",IF(OR(AK$44="FS",AK$44="D",AK$44="DIS"),IF(MOD(AK61,9)=0,"—",16*AK61-15),IF(OR(AK$44="M",AK$44="MADI"),(AK$43-1)*144+1,"Err")))</f>
        <v>1873</v>
      </c>
      <c r="AL62" s="7">
        <f>IF(OR(AK$44="S",AK$44="STD",AK$44="",AK$44="A",AK$44="AES",AK$44="F",AK$44="Fiber")," ",IF(OR(AK$44="FS",AK$44="D",AK$44="DIS"),IF(MOD(AK61,9)=0,"—",16*AK61),IF(OR(AK$44="M",AK$44="MADI"),(AK$43-1)*144+64,"Err")))</f>
        <v>1936</v>
      </c>
      <c r="AM62" s="10">
        <f>IF(OR(AM$44="S",AM$44="STD",AM$44="",AM$44="A",AM$44="AES",AM$44="F",AM$44="Fiber")," ",IF(OR(AM$44="FS",AM$44="D",AM$44="DIS"),IF(MOD(AM61,9)=0,"—",16*AM61-15),IF(OR(AM$44="M",AM$44="MADI"),(AM$43-1)*144+1,"Err")))</f>
        <v>1729</v>
      </c>
      <c r="AN62" s="7">
        <f>IF(OR(AM$44="S",AM$44="STD",AM$44="",AM$44="A",AM$44="AES",AM$44="F",AM$44="Fiber")," ",IF(OR(AM$44="FS",AM$44="D",AM$44="DIS"),IF(MOD(AM61,9)=0,"—",16*AM61),IF(OR(AM$44="M",AM$44="MADI"),(AM$43-1)*144+64,"Err")))</f>
        <v>1792</v>
      </c>
      <c r="AO62" s="10">
        <f>IF(OR(AO$44="S",AO$44="STD",AO$44="",AO$44="A",AO$44="AES",AO$44="F",AO$44="Fiber")," ",IF(OR(AO$44="FS",AO$44="D",AO$44="DIS"),IF(MOD(AO61,9)=0,"—",16*AO61-15),IF(OR(AO$44="M",AO$44="MADI"),(AO$43-1)*144+1,"Err")))</f>
        <v>1585</v>
      </c>
      <c r="AP62" s="7">
        <f>IF(OR(AO$44="S",AO$44="STD",AO$44="",AO$44="A",AO$44="AES",AO$44="F",AO$44="Fiber")," ",IF(OR(AO$44="FS",AO$44="D",AO$44="DIS"),IF(MOD(AO61,9)=0,"—",16*AO61),IF(OR(AO$44="M",AO$44="MADI"),(AO$43-1)*144+64,"Err")))</f>
        <v>1648</v>
      </c>
      <c r="AQ62" s="10">
        <f>IF(OR(AQ$44="S",AQ$44="STD",AQ$44="",AQ$44="A",AQ$44="AES",AQ$44="F",AQ$44="Fiber")," ",IF(OR(AQ$44="FS",AQ$44="D",AQ$44="DIS"),IF(MOD(AQ61,9)=0,"—",16*AQ61-15),IF(OR(AQ$44="M",AQ$44="MADI"),(AQ$43-1)*144+1,"Err")))</f>
        <v>1441</v>
      </c>
      <c r="AR62" s="7">
        <f>IF(OR(AQ$44="S",AQ$44="STD",AQ$44="",AQ$44="A",AQ$44="AES",AQ$44="F",AQ$44="Fiber")," ",IF(OR(AQ$44="FS",AQ$44="D",AQ$44="DIS"),IF(MOD(AQ61,9)=0,"—",16*AQ61),IF(OR(AQ$44="M",AQ$44="MADI"),(AQ$43-1)*144+64,"Err")))</f>
        <v>1504</v>
      </c>
      <c r="AS62" s="10" t="str">
        <f>IF(OR(AS$44="S",AS$44="STD",AS$44="",AS$44="A",AS$44="AES",AS$44="F",AS$44="Fiber")," ",IF(OR(AS$44="FS",AS$44="D",AS$44="DIS"),IF(MOD(AS61,9)=0,"—",16*AS61-15),IF(OR(AS$44="M",AS$44="MADI"),(AS$43-1)*144+1,"Err")))</f>
        <v>—</v>
      </c>
      <c r="AT62" s="7" t="str">
        <f>IF(OR(AS$44="S",AS$44="STD",AS$44="",AS$44="A",AS$44="AES",AS$44="F",AS$44="Fiber")," ",IF(OR(AS$44="FS",AS$44="D",AS$44="DIS"),IF(MOD(AS61,9)=0,"—",16*AS61),IF(OR(AS$44="M",AS$44="MADI"),(AS$43-1)*144+64,"Err")))</f>
        <v>—</v>
      </c>
      <c r="AU62" s="10">
        <f>IF(OR(AU$44="S",AU$44="STD",AU$44="",AU$44="A",AU$44="AES",AU$44="F",AU$44="Fiber")," ",IF(OR(AU$44="FS",AU$44="D",AU$44="DIS"),IF(MOD(AU61,9)=0,"—",16*AU61-15),IF(OR(AU$44="M",AU$44="MADI"),(AU$43-1)*144+1,"Err")))</f>
        <v>1153</v>
      </c>
      <c r="AV62" s="7">
        <f>IF(OR(AU$44="S",AU$44="STD",AU$44="",AU$44="A",AU$44="AES",AU$44="F",AU$44="Fiber")," ",IF(OR(AU$44="FS",AU$44="D",AU$44="DIS"),IF(MOD(AU61,9)=0,"—",16*AU61),IF(OR(AU$44="M",AU$44="MADI"),(AU$43-1)*144+64,"Err")))</f>
        <v>1216</v>
      </c>
      <c r="AW62" s="10">
        <f>IF(OR(AW$44="S",AW$44="STD",AW$44="",AW$44="A",AW$44="AES",AW$44="F",AW$44="Fiber")," ",IF(OR(AW$44="FS",AW$44="D",AW$44="DIS"),IF(MOD(AW61,9)=0,"—",16*AW61-15),IF(OR(AW$44="M",AW$44="MADI"),(AW$43-1)*144+1,"Err")))</f>
        <v>1009</v>
      </c>
      <c r="AX62" s="7">
        <f>IF(OR(AW$44="S",AW$44="STD",AW$44="",AW$44="A",AW$44="AES",AW$44="F",AW$44="Fiber")," ",IF(OR(AW$44="FS",AW$44="D",AW$44="DIS"),IF(MOD(AW61,9)=0,"—",16*AW61),IF(OR(AW$44="M",AW$44="MADI"),(AW$43-1)*144+64,"Err")))</f>
        <v>1072</v>
      </c>
      <c r="AY62" s="10" t="str">
        <f>IF(OR(AY$44="S",AY$44="STD",AY$44="",AY$44="A",AY$44="AES",AY$44="F",AY$44="Fiber")," ",IF(OR(AY$44="FS",AY$44="D",AY$44="DIS"),IF(MOD(AY61,9)=0,"—",16*AY61-15),IF(OR(AY$44="M",AY$44="MADI"),(AY$43-1)*144+1,"Err")))</f>
        <v>—</v>
      </c>
      <c r="AZ62" s="7" t="str">
        <f>IF(OR(AY$44="S",AY$44="STD",AY$44="",AY$44="A",AY$44="AES",AY$44="F",AY$44="Fiber")," ",IF(OR(AY$44="FS",AY$44="D",AY$44="DIS"),IF(MOD(AY61,9)=0,"—",16*AY61),IF(OR(AY$44="M",AY$44="MADI"),(AY$43-1)*144+64,"Err")))</f>
        <v>—</v>
      </c>
      <c r="BA62" s="10" t="str">
        <f>IF(OR(BA$44="S",BA$44="STD",BA$44="",BA$44="A",BA$44="AES",BA$44="F",BA$44="Fiber")," ",IF(OR(BA$44="FS",BA$44="D",BA$44="DIS"),IF(MOD(BA61,9)=0,"—",16*BA61-15),IF(OR(BA$44="M",BA$44="MADI"),(BA$43-1)*144+1,"Err")))</f>
        <v xml:space="preserve"> </v>
      </c>
      <c r="BB62" s="7" t="str">
        <f>IF(OR(BA$44="S",BA$44="STD",BA$44="",BA$44="A",BA$44="AES",BA$44="F",BA$44="Fiber")," ",IF(OR(BA$44="FS",BA$44="D",BA$44="DIS"),IF(MOD(BA61,9)=0,"—",16*BA61),IF(OR(BA$44="M",BA$44="MADI"),(BA$43-1)*144+64,"Err")))</f>
        <v xml:space="preserve"> </v>
      </c>
      <c r="BC62" s="10">
        <f>IF(OR(BC$44="S",BC$44="STD",BC$44="",BC$44="A",BC$44="AES",BC$44="F",BC$44="Fiber")," ",IF(OR(BC$44="FS",BC$44="D",BC$44="DIS"),IF(MOD(BC61,9)=0,"—",16*BC61-15),IF(OR(BC$44="M",BC$44="MADI"),(BC$43-1)*144+1,"Err")))</f>
        <v>577</v>
      </c>
      <c r="BD62" s="7">
        <f>IF(OR(BC$44="S",BC$44="STD",BC$44="",BC$44="A",BC$44="AES",BC$44="F",BC$44="Fiber")," ",IF(OR(BC$44="FS",BC$44="D",BC$44="DIS"),IF(MOD(BC61,9)=0,"—",16*BC61),IF(OR(BC$44="M",BC$44="MADI"),(BC$43-1)*144+64,"Err")))</f>
        <v>640</v>
      </c>
      <c r="BE62" s="10">
        <f>IF(OR(BE$44="S",BE$44="STD",BE$44="",BE$44="A",BE$44="AES",BE$44="F",BE$44="Fiber")," ",IF(OR(BE$44="FS",BE$44="D",BE$44="DIS"),IF(MOD(BE61,9)=0,"—",16*BE61-15),IF(OR(BE$44="M",BE$44="MADI"),(BE$43-1)*144+1,"Err")))</f>
        <v>433</v>
      </c>
      <c r="BF62" s="7">
        <f>IF(OR(BE$44="S",BE$44="STD",BE$44="",BE$44="A",BE$44="AES",BE$44="F",BE$44="Fiber")," ",IF(OR(BE$44="FS",BE$44="D",BE$44="DIS"),IF(MOD(BE61,9)=0,"—",16*BE61),IF(OR(BE$44="M",BE$44="MADI"),(BE$43-1)*144+64,"Err")))</f>
        <v>496</v>
      </c>
      <c r="BG62" s="10">
        <f>IF(OR(BG$44="S",BG$44="STD",BG$44="",BG$44="A",BG$44="AES",BG$44="F",BG$44="Fiber")," ",IF(OR(BG$44="FS",BG$44="D",BG$44="DIS"),IF(MOD(BG61,9)=0,"—",16*BG61-15),IF(OR(BG$44="M",BG$44="MADI"),(BG$43-1)*144+1,"Err")))</f>
        <v>289</v>
      </c>
      <c r="BH62" s="7">
        <f>IF(OR(BG$44="S",BG$44="STD",BG$44="",BG$44="A",BG$44="AES",BG$44="F",BG$44="Fiber")," ",IF(OR(BG$44="FS",BG$44="D",BG$44="DIS"),IF(MOD(BG61,9)=0,"—",16*BG61),IF(OR(BG$44="M",BG$44="MADI"),(BG$43-1)*144+64,"Err")))</f>
        <v>352</v>
      </c>
      <c r="BI62" s="10">
        <f>IF(OR(BI$44="S",BI$44="STD",BI$44="",BI$44="A",BI$44="AES",BI$44="F",BI$44="Fiber")," ",IF(OR(BI$44="FS",BI$44="D",BI$44="DIS"),IF(MOD(BI61,9)=0,"—",16*BI61-15),IF(OR(BI$44="M",BI$44="MADI"),(BI$43-1)*144+1,"Err")))</f>
        <v>145</v>
      </c>
      <c r="BJ62" s="7">
        <f>IF(OR(BI$44="S",BI$44="STD",BI$44="",BI$44="A",BI$44="AES",BI$44="F",BI$44="Fiber")," ",IF(OR(BI$44="FS",BI$44="D",BI$44="DIS"),IF(MOD(BI61,9)=0,"—",16*BI61),IF(OR(BI$44="M",BI$44="MADI"),(BI$43-1)*144+64,"Err")))</f>
        <v>208</v>
      </c>
      <c r="BK62" s="10">
        <f>IF(OR(BK$44="S",BK$44="STD",BK$44="",BK$44="A",BK$44="AES",BK$44="F",BK$44="Fiber")," ",IF(OR(BK$44="FS",BK$44="D",BK$44="DIS"),IF(MOD(BK61,9)=0,"—",16*BK61-15),IF(OR(BK$44="M",BK$44="MADI"),(BK$43-1)*144+1,"Err")))</f>
        <v>1</v>
      </c>
      <c r="BL62" s="7">
        <f>IF(OR(BK$44="S",BK$44="STD",BK$44="",BK$44="A",BK$44="AES",BK$44="F",BK$44="Fiber")," ",IF(OR(BK$44="FS",BK$44="D",BK$44="DIS"),IF(MOD(BK61,9)=0,"—",16*BK61),IF(OR(BK$44="M",BK$44="MADI"),(BK$43-1)*144+64,"Err")))</f>
        <v>64</v>
      </c>
    </row>
    <row r="64" spans="1:70" x14ac:dyDescent="0.25">
      <c r="A64" s="2">
        <f ca="1">MONTH(TODAY())</f>
        <v>8</v>
      </c>
      <c r="B64" s="22">
        <f ca="1">DAY(TODAY())</f>
        <v>12</v>
      </c>
      <c r="C64" s="31">
        <f ca="1">YEAR(TODAY())</f>
        <v>2013</v>
      </c>
      <c r="D64" s="31"/>
      <c r="G64" t="s">
        <v>14</v>
      </c>
    </row>
  </sheetData>
  <mergeCells count="132">
    <mergeCell ref="C64:D64"/>
    <mergeCell ref="AW1:BL1"/>
    <mergeCell ref="AU2:AV2"/>
    <mergeCell ref="AU3:AV3"/>
    <mergeCell ref="BE2:BF2"/>
    <mergeCell ref="BE3:BF3"/>
    <mergeCell ref="BG2:BH2"/>
    <mergeCell ref="BG3:BH3"/>
    <mergeCell ref="BI2:BJ2"/>
    <mergeCell ref="BI3:BJ3"/>
    <mergeCell ref="AW3:AX3"/>
    <mergeCell ref="AW2:AX2"/>
    <mergeCell ref="AY2:AZ2"/>
    <mergeCell ref="AY3:AZ3"/>
    <mergeCell ref="BA2:BB2"/>
    <mergeCell ref="BC2:BD2"/>
    <mergeCell ref="BC3:BD3"/>
    <mergeCell ref="AS2:AT2"/>
    <mergeCell ref="AS3:AT3"/>
    <mergeCell ref="AQ2:AR2"/>
    <mergeCell ref="AQ3:AR3"/>
    <mergeCell ref="AO2:AP2"/>
    <mergeCell ref="AO3:AP3"/>
    <mergeCell ref="BK2:BL2"/>
    <mergeCell ref="BK3:BL3"/>
    <mergeCell ref="BA3:BB3"/>
    <mergeCell ref="AG2:AH2"/>
    <mergeCell ref="AG3:AH3"/>
    <mergeCell ref="AE2:AF2"/>
    <mergeCell ref="AE3:AF3"/>
    <mergeCell ref="AC2:AD2"/>
    <mergeCell ref="AC3:AD3"/>
    <mergeCell ref="AM2:AN2"/>
    <mergeCell ref="AM3:AN3"/>
    <mergeCell ref="AK2:AL2"/>
    <mergeCell ref="AK3:AL3"/>
    <mergeCell ref="AI2:AJ2"/>
    <mergeCell ref="AI3:AJ3"/>
    <mergeCell ref="U2:V2"/>
    <mergeCell ref="U3:V3"/>
    <mergeCell ref="S2:T2"/>
    <mergeCell ref="S3:T3"/>
    <mergeCell ref="Q2:R2"/>
    <mergeCell ref="Q3:R3"/>
    <mergeCell ref="AA2:AB2"/>
    <mergeCell ref="AA3:AB3"/>
    <mergeCell ref="Y2:Z2"/>
    <mergeCell ref="Y3:Z3"/>
    <mergeCell ref="W2:X2"/>
    <mergeCell ref="W3:X3"/>
    <mergeCell ref="E43:F43"/>
    <mergeCell ref="G43:H43"/>
    <mergeCell ref="I43:J43"/>
    <mergeCell ref="K43:L43"/>
    <mergeCell ref="M43:N43"/>
    <mergeCell ref="O43:P43"/>
    <mergeCell ref="C2:D2"/>
    <mergeCell ref="C3:D3"/>
    <mergeCell ref="A2:B2"/>
    <mergeCell ref="A3:B3"/>
    <mergeCell ref="A43:B43"/>
    <mergeCell ref="C43:D43"/>
    <mergeCell ref="I2:J2"/>
    <mergeCell ref="I3:J3"/>
    <mergeCell ref="G2:H2"/>
    <mergeCell ref="G3:H3"/>
    <mergeCell ref="E2:F2"/>
    <mergeCell ref="E3:F3"/>
    <mergeCell ref="O2:P2"/>
    <mergeCell ref="O3:P3"/>
    <mergeCell ref="M2:N2"/>
    <mergeCell ref="M3:N3"/>
    <mergeCell ref="K2:L2"/>
    <mergeCell ref="K3:L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W43:X43"/>
    <mergeCell ref="Y43:Z43"/>
    <mergeCell ref="AA43:AB43"/>
    <mergeCell ref="BA43:BB43"/>
    <mergeCell ref="BC43:BD43"/>
    <mergeCell ref="BE43:BF43"/>
    <mergeCell ref="BG43:BH43"/>
    <mergeCell ref="BI43:BJ43"/>
    <mergeCell ref="BK43:BL43"/>
    <mergeCell ref="AO43:AP43"/>
    <mergeCell ref="AQ43:AR43"/>
    <mergeCell ref="AS43:AT43"/>
    <mergeCell ref="AU43:AV43"/>
    <mergeCell ref="AW43:AX43"/>
    <mergeCell ref="AY43:AZ43"/>
    <mergeCell ref="Q44:R44"/>
    <mergeCell ref="S44:T44"/>
    <mergeCell ref="U44:V44"/>
    <mergeCell ref="W44:X44"/>
    <mergeCell ref="A44:B44"/>
    <mergeCell ref="C44:D44"/>
    <mergeCell ref="E44:F44"/>
    <mergeCell ref="G44:H44"/>
    <mergeCell ref="I44:J44"/>
    <mergeCell ref="K44:L44"/>
    <mergeCell ref="BI44:BJ44"/>
    <mergeCell ref="BK44:BL44"/>
    <mergeCell ref="A1:J1"/>
    <mergeCell ref="A42:J42"/>
    <mergeCell ref="AW44:AX44"/>
    <mergeCell ref="AY44:AZ44"/>
    <mergeCell ref="BA44:BB44"/>
    <mergeCell ref="BC44:BD44"/>
    <mergeCell ref="BE44:BF44"/>
    <mergeCell ref="BG44:BH44"/>
    <mergeCell ref="AK44:AL44"/>
    <mergeCell ref="AM44:AN44"/>
    <mergeCell ref="AO44:AP44"/>
    <mergeCell ref="AQ44:AR44"/>
    <mergeCell ref="AS44:AT44"/>
    <mergeCell ref="AU44:AV44"/>
    <mergeCell ref="Y44:Z44"/>
    <mergeCell ref="AA44:AB44"/>
    <mergeCell ref="AC44:AD44"/>
    <mergeCell ref="AE44:AF44"/>
    <mergeCell ref="AG44:AH44"/>
    <mergeCell ref="AI44:AJ44"/>
    <mergeCell ref="M44:N44"/>
    <mergeCell ref="O44:P44"/>
  </mergeCells>
  <conditionalFormatting sqref="BK4:BK39">
    <cfRule type="expression" dxfId="2835" priority="2278">
      <formula>OR(BK$3="S",BK$3="STD")</formula>
    </cfRule>
    <cfRule type="expression" dxfId="2834" priority="2277">
      <formula>OR(BK$3="E",BK$3="EMB")</formula>
    </cfRule>
    <cfRule type="expression" dxfId="2833" priority="2276">
      <formula>OR(BK$3="M",BK$3="MADI")</formula>
    </cfRule>
    <cfRule type="expression" dxfId="2832" priority="2275">
      <formula>OR(BK$3="A",BK$3="AES")</formula>
    </cfRule>
    <cfRule type="expression" dxfId="2831" priority="2274">
      <formula>OR(BK$3="",BK$3=" ")</formula>
    </cfRule>
    <cfRule type="expression" dxfId="2830" priority="2273">
      <formula>AND(BK$3&lt;&gt;"F",BK$3&lt;&gt;"Fiber",BK$3&lt;&gt;"S",BK$3&lt;&gt;"STD",BK$3&lt;&gt;"E",BK$3&lt;&gt;"EMB",BK$3&lt;&gt;"M",BK$3&lt;&gt;"MADI",BK$3&lt;&gt;"",BK$3&lt;&gt;" ",BK$3&lt;&gt;"A",BK$3&lt;&gt;"AES")</formula>
    </cfRule>
    <cfRule type="expression" dxfId="2829" priority="1510">
      <formula>OR(BK$3="F",BK$3="Fiber")</formula>
    </cfRule>
  </conditionalFormatting>
  <conditionalFormatting sqref="BL4:BL39">
    <cfRule type="expression" dxfId="2828" priority="2272">
      <formula>OR(BK$3="S",BK$3="STD")</formula>
    </cfRule>
    <cfRule type="expression" dxfId="2827" priority="2271">
      <formula>OR(BK$3="E",BK$3="EMB")</formula>
    </cfRule>
    <cfRule type="expression" dxfId="2826" priority="2270">
      <formula>OR(BK$3="M",BK$3="MADI")</formula>
    </cfRule>
    <cfRule type="expression" dxfId="2825" priority="2269">
      <formula>OR(BK$3="A",BK$3="AES")</formula>
    </cfRule>
    <cfRule type="expression" dxfId="2824" priority="2268">
      <formula>OR(BK$3="",BK$3=" ")</formula>
    </cfRule>
    <cfRule type="expression" dxfId="2823" priority="2267">
      <formula>AND(BK$3&lt;&gt;"F",BK$3&lt;&gt;"Fiber",BK$3&lt;&gt;"S",BK$3&lt;&gt;"STD",BK$3&lt;&gt;"E",BK$3&lt;&gt;"EMB",BK$3&lt;&gt;"M",BK$3&lt;&gt;"MADI",BK$3&lt;&gt;"",BK$3&lt;&gt;" ",BK$3&lt;&gt;"A",BK$3&lt;&gt;"AES")</formula>
    </cfRule>
    <cfRule type="expression" dxfId="2822" priority="1509">
      <formula>OR(BK$3="F",BK$3="Fiber")</formula>
    </cfRule>
  </conditionalFormatting>
  <conditionalFormatting sqref="BI4:BI39">
    <cfRule type="expression" dxfId="2821" priority="1496">
      <formula>OR(BI$3="F",BI$3="Fiber")</formula>
    </cfRule>
    <cfRule type="expression" dxfId="2820" priority="1503">
      <formula>AND(BI$3&lt;&gt;"F",BI$3&lt;&gt;"Fiber",BI$3&lt;&gt;"S",BI$3&lt;&gt;"STD",BI$3&lt;&gt;"E",BI$3&lt;&gt;"EMB",BI$3&lt;&gt;"M",BI$3&lt;&gt;"MADI",BI$3&lt;&gt;"",BI$3&lt;&gt;" ",BI$3&lt;&gt;"A",BI$3&lt;&gt;"AES")</formula>
    </cfRule>
    <cfRule type="expression" dxfId="2819" priority="1504">
      <formula>OR(BI$3="",BI$3=" ")</formula>
    </cfRule>
    <cfRule type="expression" dxfId="2818" priority="1505">
      <formula>OR(BI$3="A",BI$3="AES")</formula>
    </cfRule>
    <cfRule type="expression" dxfId="2817" priority="1506">
      <formula>OR(BI$3="M",BI$3="MADI")</formula>
    </cfRule>
    <cfRule type="expression" dxfId="2816" priority="1507">
      <formula>OR(BI$3="E",BI$3="EMB")</formula>
    </cfRule>
    <cfRule type="expression" dxfId="2815" priority="1508">
      <formula>OR(BI$3="S",BI$3="STD")</formula>
    </cfRule>
  </conditionalFormatting>
  <conditionalFormatting sqref="BJ4:BJ39">
    <cfRule type="expression" dxfId="2814" priority="1495">
      <formula>OR(BI$3="F",BI$3="Fiber")</formula>
    </cfRule>
    <cfRule type="expression" dxfId="2813" priority="1497">
      <formula>AND(BI$3&lt;&gt;"F",BI$3&lt;&gt;"Fiber",BI$3&lt;&gt;"S",BI$3&lt;&gt;"STD",BI$3&lt;&gt;"E",BI$3&lt;&gt;"EMB",BI$3&lt;&gt;"M",BI$3&lt;&gt;"MADI",BI$3&lt;&gt;"",BI$3&lt;&gt;" ",BI$3&lt;&gt;"A",BI$3&lt;&gt;"AES")</formula>
    </cfRule>
    <cfRule type="expression" dxfId="2812" priority="1498">
      <formula>OR(BI$3="",BI$3=" ")</formula>
    </cfRule>
    <cfRule type="expression" dxfId="2811" priority="1499">
      <formula>OR(BI$3="A",BI$3="AES")</formula>
    </cfRule>
    <cfRule type="expression" dxfId="2810" priority="1500">
      <formula>OR(BI$3="M",BI$3="MADI")</formula>
    </cfRule>
    <cfRule type="expression" dxfId="2809" priority="1501">
      <formula>OR(BI$3="E",BI$3="EMB")</formula>
    </cfRule>
    <cfRule type="expression" dxfId="2808" priority="1502">
      <formula>OR(BI$3="S",BI$3="STD")</formula>
    </cfRule>
  </conditionalFormatting>
  <conditionalFormatting sqref="BG4:BG39">
    <cfRule type="expression" dxfId="2807" priority="1482">
      <formula>OR(BG$3="F",BG$3="Fiber")</formula>
    </cfRule>
    <cfRule type="expression" dxfId="2806" priority="1489">
      <formula>AND(BG$3&lt;&gt;"F",BG$3&lt;&gt;"Fiber",BG$3&lt;&gt;"S",BG$3&lt;&gt;"STD",BG$3&lt;&gt;"E",BG$3&lt;&gt;"EMB",BG$3&lt;&gt;"M",BG$3&lt;&gt;"MADI",BG$3&lt;&gt;"",BG$3&lt;&gt;" ",BG$3&lt;&gt;"A",BG$3&lt;&gt;"AES")</formula>
    </cfRule>
    <cfRule type="expression" dxfId="2805" priority="1490">
      <formula>OR(BG$3="",BG$3=" ")</formula>
    </cfRule>
    <cfRule type="expression" dxfId="2804" priority="1491">
      <formula>OR(BG$3="A",BG$3="AES")</formula>
    </cfRule>
    <cfRule type="expression" dxfId="2803" priority="1492">
      <formula>OR(BG$3="M",BG$3="MADI")</formula>
    </cfRule>
    <cfRule type="expression" dxfId="2802" priority="1493">
      <formula>OR(BG$3="E",BG$3="EMB")</formula>
    </cfRule>
    <cfRule type="expression" dxfId="2801" priority="1494">
      <formula>OR(BG$3="S",BG$3="STD")</formula>
    </cfRule>
  </conditionalFormatting>
  <conditionalFormatting sqref="BH4:BH39">
    <cfRule type="expression" dxfId="2800" priority="1481">
      <formula>OR(BG$3="F",BG$3="Fiber")</formula>
    </cfRule>
    <cfRule type="expression" dxfId="2799" priority="1483">
      <formula>AND(BG$3&lt;&gt;"F",BG$3&lt;&gt;"Fiber",BG$3&lt;&gt;"S",BG$3&lt;&gt;"STD",BG$3&lt;&gt;"E",BG$3&lt;&gt;"EMB",BG$3&lt;&gt;"M",BG$3&lt;&gt;"MADI",BG$3&lt;&gt;"",BG$3&lt;&gt;" ",BG$3&lt;&gt;"A",BG$3&lt;&gt;"AES")</formula>
    </cfRule>
    <cfRule type="expression" dxfId="2798" priority="1484">
      <formula>OR(BG$3="",BG$3=" ")</formula>
    </cfRule>
    <cfRule type="expression" dxfId="2797" priority="1485">
      <formula>OR(BG$3="A",BG$3="AES")</formula>
    </cfRule>
    <cfRule type="expression" dxfId="2796" priority="1486">
      <formula>OR(BG$3="M",BG$3="MADI")</formula>
    </cfRule>
    <cfRule type="expression" dxfId="2795" priority="1487">
      <formula>OR(BG$3="E",BG$3="EMB")</formula>
    </cfRule>
    <cfRule type="expression" dxfId="2794" priority="1488">
      <formula>OR(BG$3="S",BG$3="STD")</formula>
    </cfRule>
  </conditionalFormatting>
  <conditionalFormatting sqref="BE4:BE39">
    <cfRule type="expression" dxfId="2793" priority="1468">
      <formula>OR(BE$3="F",BE$3="Fiber")</formula>
    </cfRule>
    <cfRule type="expression" dxfId="2792" priority="1475">
      <formula>AND(BE$3&lt;&gt;"F",BE$3&lt;&gt;"Fiber",BE$3&lt;&gt;"S",BE$3&lt;&gt;"STD",BE$3&lt;&gt;"E",BE$3&lt;&gt;"EMB",BE$3&lt;&gt;"M",BE$3&lt;&gt;"MADI",BE$3&lt;&gt;"",BE$3&lt;&gt;" ",BE$3&lt;&gt;"A",BE$3&lt;&gt;"AES")</formula>
    </cfRule>
    <cfRule type="expression" dxfId="2791" priority="1476">
      <formula>OR(BE$3="",BE$3=" ")</formula>
    </cfRule>
    <cfRule type="expression" dxfId="2790" priority="1477">
      <formula>OR(BE$3="A",BE$3="AES")</formula>
    </cfRule>
    <cfRule type="expression" dxfId="2789" priority="1478">
      <formula>OR(BE$3="M",BE$3="MADI")</formula>
    </cfRule>
    <cfRule type="expression" dxfId="2788" priority="1479">
      <formula>OR(BE$3="E",BE$3="EMB")</formula>
    </cfRule>
    <cfRule type="expression" dxfId="2787" priority="1480">
      <formula>OR(BE$3="S",BE$3="STD")</formula>
    </cfRule>
  </conditionalFormatting>
  <conditionalFormatting sqref="BF4:BF39">
    <cfRule type="expression" dxfId="2786" priority="1467">
      <formula>OR(BE$3="F",BE$3="Fiber")</formula>
    </cfRule>
    <cfRule type="expression" dxfId="2785" priority="1469">
      <formula>AND(BE$3&lt;&gt;"F",BE$3&lt;&gt;"Fiber",BE$3&lt;&gt;"S",BE$3&lt;&gt;"STD",BE$3&lt;&gt;"E",BE$3&lt;&gt;"EMB",BE$3&lt;&gt;"M",BE$3&lt;&gt;"MADI",BE$3&lt;&gt;"",BE$3&lt;&gt;" ",BE$3&lt;&gt;"A",BE$3&lt;&gt;"AES")</formula>
    </cfRule>
    <cfRule type="expression" dxfId="2784" priority="1470">
      <formula>OR(BE$3="",BE$3=" ")</formula>
    </cfRule>
    <cfRule type="expression" dxfId="2783" priority="1471">
      <formula>OR(BE$3="A",BE$3="AES")</formula>
    </cfRule>
    <cfRule type="expression" dxfId="2782" priority="1472">
      <formula>OR(BE$3="M",BE$3="MADI")</formula>
    </cfRule>
    <cfRule type="expression" dxfId="2781" priority="1473">
      <formula>OR(BE$3="E",BE$3="EMB")</formula>
    </cfRule>
    <cfRule type="expression" dxfId="2780" priority="1474">
      <formula>OR(BE$3="S",BE$3="STD")</formula>
    </cfRule>
  </conditionalFormatting>
  <conditionalFormatting sqref="BC4:BC39">
    <cfRule type="expression" dxfId="2779" priority="1454">
      <formula>OR(BC$3="F",BC$3="Fiber")</formula>
    </cfRule>
    <cfRule type="expression" dxfId="2778" priority="1461">
      <formula>AND(BC$3&lt;&gt;"F",BC$3&lt;&gt;"Fiber",BC$3&lt;&gt;"S",BC$3&lt;&gt;"STD",BC$3&lt;&gt;"E",BC$3&lt;&gt;"EMB",BC$3&lt;&gt;"M",BC$3&lt;&gt;"MADI",BC$3&lt;&gt;"",BC$3&lt;&gt;" ",BC$3&lt;&gt;"A",BC$3&lt;&gt;"AES")</formula>
    </cfRule>
    <cfRule type="expression" dxfId="2777" priority="1462">
      <formula>OR(BC$3="",BC$3=" ")</formula>
    </cfRule>
    <cfRule type="expression" dxfId="2776" priority="1463">
      <formula>OR(BC$3="A",BC$3="AES")</formula>
    </cfRule>
    <cfRule type="expression" dxfId="2775" priority="1464">
      <formula>OR(BC$3="M",BC$3="MADI")</formula>
    </cfRule>
    <cfRule type="expression" dxfId="2774" priority="1465">
      <formula>OR(BC$3="E",BC$3="EMB")</formula>
    </cfRule>
    <cfRule type="expression" dxfId="2773" priority="1466">
      <formula>OR(BC$3="S",BC$3="STD")</formula>
    </cfRule>
  </conditionalFormatting>
  <conditionalFormatting sqref="BD4:BD39">
    <cfRule type="expression" dxfId="2772" priority="1453">
      <formula>OR(BC$3="F",BC$3="Fiber")</formula>
    </cfRule>
    <cfRule type="expression" dxfId="2771" priority="1455">
      <formula>AND(BC$3&lt;&gt;"F",BC$3&lt;&gt;"Fiber",BC$3&lt;&gt;"S",BC$3&lt;&gt;"STD",BC$3&lt;&gt;"E",BC$3&lt;&gt;"EMB",BC$3&lt;&gt;"M",BC$3&lt;&gt;"MADI",BC$3&lt;&gt;"",BC$3&lt;&gt;" ",BC$3&lt;&gt;"A",BC$3&lt;&gt;"AES")</formula>
    </cfRule>
    <cfRule type="expression" dxfId="2770" priority="1456">
      <formula>OR(BC$3="",BC$3=" ")</formula>
    </cfRule>
    <cfRule type="expression" dxfId="2769" priority="1457">
      <formula>OR(BC$3="A",BC$3="AES")</formula>
    </cfRule>
    <cfRule type="expression" dxfId="2768" priority="1458">
      <formula>OR(BC$3="M",BC$3="MADI")</formula>
    </cfRule>
    <cfRule type="expression" dxfId="2767" priority="1459">
      <formula>OR(BC$3="E",BC$3="EMB")</formula>
    </cfRule>
    <cfRule type="expression" dxfId="2766" priority="1460">
      <formula>OR(BC$3="S",BC$3="STD")</formula>
    </cfRule>
  </conditionalFormatting>
  <conditionalFormatting sqref="BA4:BA39">
    <cfRule type="expression" dxfId="2765" priority="1440">
      <formula>OR(BA$3="F",BA$3="Fiber")</formula>
    </cfRule>
    <cfRule type="expression" dxfId="2764" priority="1447">
      <formula>AND(BA$3&lt;&gt;"F",BA$3&lt;&gt;"Fiber",BA$3&lt;&gt;"S",BA$3&lt;&gt;"STD",BA$3&lt;&gt;"E",BA$3&lt;&gt;"EMB",BA$3&lt;&gt;"M",BA$3&lt;&gt;"MADI",BA$3&lt;&gt;"",BA$3&lt;&gt;" ",BA$3&lt;&gt;"A",BA$3&lt;&gt;"AES")</formula>
    </cfRule>
    <cfRule type="expression" dxfId="2763" priority="1448">
      <formula>OR(BA$3="",BA$3=" ")</formula>
    </cfRule>
    <cfRule type="expression" dxfId="2762" priority="1449">
      <formula>OR(BA$3="A",BA$3="AES")</formula>
    </cfRule>
    <cfRule type="expression" dxfId="2761" priority="1450">
      <formula>OR(BA$3="M",BA$3="MADI")</formula>
    </cfRule>
    <cfRule type="expression" dxfId="2760" priority="1451">
      <formula>OR(BA$3="E",BA$3="EMB")</formula>
    </cfRule>
    <cfRule type="expression" dxfId="2759" priority="1452">
      <formula>OR(BA$3="S",BA$3="STD")</formula>
    </cfRule>
  </conditionalFormatting>
  <conditionalFormatting sqref="BB4:BB39">
    <cfRule type="expression" dxfId="2758" priority="1439">
      <formula>OR(BA$3="F",BA$3="Fiber")</formula>
    </cfRule>
    <cfRule type="expression" dxfId="2757" priority="1441">
      <formula>AND(BA$3&lt;&gt;"F",BA$3&lt;&gt;"Fiber",BA$3&lt;&gt;"S",BA$3&lt;&gt;"STD",BA$3&lt;&gt;"E",BA$3&lt;&gt;"EMB",BA$3&lt;&gt;"M",BA$3&lt;&gt;"MADI",BA$3&lt;&gt;"",BA$3&lt;&gt;" ",BA$3&lt;&gt;"A",BA$3&lt;&gt;"AES")</formula>
    </cfRule>
    <cfRule type="expression" dxfId="2756" priority="1442">
      <formula>OR(BA$3="",BA$3=" ")</formula>
    </cfRule>
    <cfRule type="expression" dxfId="2755" priority="1443">
      <formula>OR(BA$3="A",BA$3="AES")</formula>
    </cfRule>
    <cfRule type="expression" dxfId="2754" priority="1444">
      <formula>OR(BA$3="M",BA$3="MADI")</formula>
    </cfRule>
    <cfRule type="expression" dxfId="2753" priority="1445">
      <formula>OR(BA$3="E",BA$3="EMB")</formula>
    </cfRule>
    <cfRule type="expression" dxfId="2752" priority="1446">
      <formula>OR(BA$3="S",BA$3="STD")</formula>
    </cfRule>
  </conditionalFormatting>
  <conditionalFormatting sqref="AY4:AY39">
    <cfRule type="expression" dxfId="2751" priority="1426">
      <formula>OR(AY$3="F",AY$3="Fiber")</formula>
    </cfRule>
    <cfRule type="expression" dxfId="2750" priority="1433">
      <formula>AND(AY$3&lt;&gt;"F",AY$3&lt;&gt;"Fiber",AY$3&lt;&gt;"S",AY$3&lt;&gt;"STD",AY$3&lt;&gt;"E",AY$3&lt;&gt;"EMB",AY$3&lt;&gt;"M",AY$3&lt;&gt;"MADI",AY$3&lt;&gt;"",AY$3&lt;&gt;" ",AY$3&lt;&gt;"A",AY$3&lt;&gt;"AES")</formula>
    </cfRule>
    <cfRule type="expression" dxfId="2749" priority="1434">
      <formula>OR(AY$3="",AY$3=" ")</formula>
    </cfRule>
    <cfRule type="expression" dxfId="2748" priority="1435">
      <formula>OR(AY$3="A",AY$3="AES")</formula>
    </cfRule>
    <cfRule type="expression" dxfId="2747" priority="1436">
      <formula>OR(AY$3="M",AY$3="MADI")</formula>
    </cfRule>
    <cfRule type="expression" dxfId="2746" priority="1437">
      <formula>OR(AY$3="E",AY$3="EMB")</formula>
    </cfRule>
    <cfRule type="expression" dxfId="2745" priority="1438">
      <formula>OR(AY$3="S",AY$3="STD")</formula>
    </cfRule>
  </conditionalFormatting>
  <conditionalFormatting sqref="AZ4:AZ39">
    <cfRule type="expression" dxfId="2744" priority="1425">
      <formula>OR(AY$3="F",AY$3="Fiber")</formula>
    </cfRule>
    <cfRule type="expression" dxfId="2743" priority="1427">
      <formula>AND(AY$3&lt;&gt;"F",AY$3&lt;&gt;"Fiber",AY$3&lt;&gt;"S",AY$3&lt;&gt;"STD",AY$3&lt;&gt;"E",AY$3&lt;&gt;"EMB",AY$3&lt;&gt;"M",AY$3&lt;&gt;"MADI",AY$3&lt;&gt;"",AY$3&lt;&gt;" ",AY$3&lt;&gt;"A",AY$3&lt;&gt;"AES")</formula>
    </cfRule>
    <cfRule type="expression" dxfId="2742" priority="1428">
      <formula>OR(AY$3="",AY$3=" ")</formula>
    </cfRule>
    <cfRule type="expression" dxfId="2741" priority="1429">
      <formula>OR(AY$3="A",AY$3="AES")</formula>
    </cfRule>
    <cfRule type="expression" dxfId="2740" priority="1430">
      <formula>OR(AY$3="M",AY$3="MADI")</formula>
    </cfRule>
    <cfRule type="expression" dxfId="2739" priority="1431">
      <formula>OR(AY$3="E",AY$3="EMB")</formula>
    </cfRule>
    <cfRule type="expression" dxfId="2738" priority="1432">
      <formula>OR(AY$3="S",AY$3="STD")</formula>
    </cfRule>
  </conditionalFormatting>
  <conditionalFormatting sqref="AW4:AW39">
    <cfRule type="expression" dxfId="2737" priority="1412">
      <formula>OR(AW$3="F",AW$3="Fiber")</formula>
    </cfRule>
    <cfRule type="expression" dxfId="2736" priority="1419">
      <formula>AND(AW$3&lt;&gt;"F",AW$3&lt;&gt;"Fiber",AW$3&lt;&gt;"S",AW$3&lt;&gt;"STD",AW$3&lt;&gt;"E",AW$3&lt;&gt;"EMB",AW$3&lt;&gt;"M",AW$3&lt;&gt;"MADI",AW$3&lt;&gt;"",AW$3&lt;&gt;" ",AW$3&lt;&gt;"A",AW$3&lt;&gt;"AES")</formula>
    </cfRule>
    <cfRule type="expression" dxfId="2735" priority="1420">
      <formula>OR(AW$3="",AW$3=" ")</formula>
    </cfRule>
    <cfRule type="expression" dxfId="2734" priority="1421">
      <formula>OR(AW$3="A",AW$3="AES")</formula>
    </cfRule>
    <cfRule type="expression" dxfId="2733" priority="1422">
      <formula>OR(AW$3="M",AW$3="MADI")</formula>
    </cfRule>
    <cfRule type="expression" dxfId="2732" priority="1423">
      <formula>OR(AW$3="E",AW$3="EMB")</formula>
    </cfRule>
    <cfRule type="expression" dxfId="2731" priority="1424">
      <formula>OR(AW$3="S",AW$3="STD")</formula>
    </cfRule>
  </conditionalFormatting>
  <conditionalFormatting sqref="AX4:AX39">
    <cfRule type="expression" dxfId="2730" priority="1411">
      <formula>OR(AW$3="F",AW$3="Fiber")</formula>
    </cfRule>
    <cfRule type="expression" dxfId="2729" priority="1413">
      <formula>AND(AW$3&lt;&gt;"F",AW$3&lt;&gt;"Fiber",AW$3&lt;&gt;"S",AW$3&lt;&gt;"STD",AW$3&lt;&gt;"E",AW$3&lt;&gt;"EMB",AW$3&lt;&gt;"M",AW$3&lt;&gt;"MADI",AW$3&lt;&gt;"",AW$3&lt;&gt;" ",AW$3&lt;&gt;"A",AW$3&lt;&gt;"AES")</formula>
    </cfRule>
    <cfRule type="expression" dxfId="2728" priority="1414">
      <formula>OR(AW$3="",AW$3=" ")</formula>
    </cfRule>
    <cfRule type="expression" dxfId="2727" priority="1415">
      <formula>OR(AW$3="A",AW$3="AES")</formula>
    </cfRule>
    <cfRule type="expression" dxfId="2726" priority="1416">
      <formula>OR(AW$3="M",AW$3="MADI")</formula>
    </cfRule>
    <cfRule type="expression" dxfId="2725" priority="1417">
      <formula>OR(AW$3="E",AW$3="EMB")</formula>
    </cfRule>
    <cfRule type="expression" dxfId="2724" priority="1418">
      <formula>OR(AW$3="S",AW$3="STD")</formula>
    </cfRule>
  </conditionalFormatting>
  <conditionalFormatting sqref="AU4:AU39">
    <cfRule type="expression" dxfId="2723" priority="1398">
      <formula>OR(AU$3="F",AU$3="Fiber")</formula>
    </cfRule>
    <cfRule type="expression" dxfId="2722" priority="1405">
      <formula>AND(AU$3&lt;&gt;"F",AU$3&lt;&gt;"Fiber",AU$3&lt;&gt;"S",AU$3&lt;&gt;"STD",AU$3&lt;&gt;"E",AU$3&lt;&gt;"EMB",AU$3&lt;&gt;"M",AU$3&lt;&gt;"MADI",AU$3&lt;&gt;"",AU$3&lt;&gt;" ",AU$3&lt;&gt;"A",AU$3&lt;&gt;"AES")</formula>
    </cfRule>
    <cfRule type="expression" dxfId="2721" priority="1406">
      <formula>OR(AU$3="",AU$3=" ")</formula>
    </cfRule>
    <cfRule type="expression" dxfId="2720" priority="1407">
      <formula>OR(AU$3="A",AU$3="AES")</formula>
    </cfRule>
    <cfRule type="expression" dxfId="2719" priority="1408">
      <formula>OR(AU$3="M",AU$3="MADI")</formula>
    </cfRule>
    <cfRule type="expression" dxfId="2718" priority="1409">
      <formula>OR(AU$3="E",AU$3="EMB")</formula>
    </cfRule>
    <cfRule type="expression" dxfId="2717" priority="1410">
      <formula>OR(AU$3="S",AU$3="STD")</formula>
    </cfRule>
  </conditionalFormatting>
  <conditionalFormatting sqref="AV4:AV39">
    <cfRule type="expression" dxfId="2716" priority="1397">
      <formula>OR(AU$3="F",AU$3="Fiber")</formula>
    </cfRule>
    <cfRule type="expression" dxfId="2715" priority="1399">
      <formula>AND(AU$3&lt;&gt;"F",AU$3&lt;&gt;"Fiber",AU$3&lt;&gt;"S",AU$3&lt;&gt;"STD",AU$3&lt;&gt;"E",AU$3&lt;&gt;"EMB",AU$3&lt;&gt;"M",AU$3&lt;&gt;"MADI",AU$3&lt;&gt;"",AU$3&lt;&gt;" ",AU$3&lt;&gt;"A",AU$3&lt;&gt;"AES")</formula>
    </cfRule>
    <cfRule type="expression" dxfId="2714" priority="1400">
      <formula>OR(AU$3="",AU$3=" ")</formula>
    </cfRule>
    <cfRule type="expression" dxfId="2713" priority="1401">
      <formula>OR(AU$3="A",AU$3="AES")</formula>
    </cfRule>
    <cfRule type="expression" dxfId="2712" priority="1402">
      <formula>OR(AU$3="M",AU$3="MADI")</formula>
    </cfRule>
    <cfRule type="expression" dxfId="2711" priority="1403">
      <formula>OR(AU$3="E",AU$3="EMB")</formula>
    </cfRule>
    <cfRule type="expression" dxfId="2710" priority="1404">
      <formula>OR(AU$3="S",AU$3="STD")</formula>
    </cfRule>
  </conditionalFormatting>
  <conditionalFormatting sqref="AS4:AS39">
    <cfRule type="expression" dxfId="2709" priority="1384">
      <formula>OR(AS$3="F",AS$3="Fiber")</formula>
    </cfRule>
    <cfRule type="expression" dxfId="2708" priority="1391">
      <formula>AND(AS$3&lt;&gt;"F",AS$3&lt;&gt;"Fiber",AS$3&lt;&gt;"S",AS$3&lt;&gt;"STD",AS$3&lt;&gt;"E",AS$3&lt;&gt;"EMB",AS$3&lt;&gt;"M",AS$3&lt;&gt;"MADI",AS$3&lt;&gt;"",AS$3&lt;&gt;" ",AS$3&lt;&gt;"A",AS$3&lt;&gt;"AES")</formula>
    </cfRule>
    <cfRule type="expression" dxfId="2707" priority="1392">
      <formula>OR(AS$3="",AS$3=" ")</formula>
    </cfRule>
    <cfRule type="expression" dxfId="2706" priority="1393">
      <formula>OR(AS$3="A",AS$3="AES")</formula>
    </cfRule>
    <cfRule type="expression" dxfId="2705" priority="1394">
      <formula>OR(AS$3="M",AS$3="MADI")</formula>
    </cfRule>
    <cfRule type="expression" dxfId="2704" priority="1395">
      <formula>OR(AS$3="E",AS$3="EMB")</formula>
    </cfRule>
    <cfRule type="expression" dxfId="2703" priority="1396">
      <formula>OR(AS$3="S",AS$3="STD")</formula>
    </cfRule>
  </conditionalFormatting>
  <conditionalFormatting sqref="AT4:AT39">
    <cfRule type="expression" dxfId="2702" priority="1383">
      <formula>OR(AS$3="F",AS$3="Fiber")</formula>
    </cfRule>
    <cfRule type="expression" dxfId="2701" priority="1385">
      <formula>AND(AS$3&lt;&gt;"F",AS$3&lt;&gt;"Fiber",AS$3&lt;&gt;"S",AS$3&lt;&gt;"STD",AS$3&lt;&gt;"E",AS$3&lt;&gt;"EMB",AS$3&lt;&gt;"M",AS$3&lt;&gt;"MADI",AS$3&lt;&gt;"",AS$3&lt;&gt;" ",AS$3&lt;&gt;"A",AS$3&lt;&gt;"AES")</formula>
    </cfRule>
    <cfRule type="expression" dxfId="2700" priority="1386">
      <formula>OR(AS$3="",AS$3=" ")</formula>
    </cfRule>
    <cfRule type="expression" dxfId="2699" priority="1387">
      <formula>OR(AS$3="A",AS$3="AES")</formula>
    </cfRule>
    <cfRule type="expression" dxfId="2698" priority="1388">
      <formula>OR(AS$3="M",AS$3="MADI")</formula>
    </cfRule>
    <cfRule type="expression" dxfId="2697" priority="1389">
      <formula>OR(AS$3="E",AS$3="EMB")</formula>
    </cfRule>
    <cfRule type="expression" dxfId="2696" priority="1390">
      <formula>OR(AS$3="S",AS$3="STD")</formula>
    </cfRule>
  </conditionalFormatting>
  <conditionalFormatting sqref="AQ4:AQ39">
    <cfRule type="expression" dxfId="2695" priority="1370">
      <formula>OR(AQ$3="F",AQ$3="Fiber")</formula>
    </cfRule>
    <cfRule type="expression" dxfId="2694" priority="1377">
      <formula>AND(AQ$3&lt;&gt;"F",AQ$3&lt;&gt;"Fiber",AQ$3&lt;&gt;"S",AQ$3&lt;&gt;"STD",AQ$3&lt;&gt;"E",AQ$3&lt;&gt;"EMB",AQ$3&lt;&gt;"M",AQ$3&lt;&gt;"MADI",AQ$3&lt;&gt;"",AQ$3&lt;&gt;" ",AQ$3&lt;&gt;"A",AQ$3&lt;&gt;"AES")</formula>
    </cfRule>
    <cfRule type="expression" dxfId="2693" priority="1378">
      <formula>OR(AQ$3="",AQ$3=" ")</formula>
    </cfRule>
    <cfRule type="expression" dxfId="2692" priority="1379">
      <formula>OR(AQ$3="A",AQ$3="AES")</formula>
    </cfRule>
    <cfRule type="expression" dxfId="2691" priority="1380">
      <formula>OR(AQ$3="M",AQ$3="MADI")</formula>
    </cfRule>
    <cfRule type="expression" dxfId="2690" priority="1381">
      <formula>OR(AQ$3="E",AQ$3="EMB")</formula>
    </cfRule>
    <cfRule type="expression" dxfId="2689" priority="1382">
      <formula>OR(AQ$3="S",AQ$3="STD")</formula>
    </cfRule>
  </conditionalFormatting>
  <conditionalFormatting sqref="AR4:AR39">
    <cfRule type="expression" dxfId="2688" priority="1369">
      <formula>OR(AQ$3="F",AQ$3="Fiber")</formula>
    </cfRule>
    <cfRule type="expression" dxfId="2687" priority="1371">
      <formula>AND(AQ$3&lt;&gt;"F",AQ$3&lt;&gt;"Fiber",AQ$3&lt;&gt;"S",AQ$3&lt;&gt;"STD",AQ$3&lt;&gt;"E",AQ$3&lt;&gt;"EMB",AQ$3&lt;&gt;"M",AQ$3&lt;&gt;"MADI",AQ$3&lt;&gt;"",AQ$3&lt;&gt;" ",AQ$3&lt;&gt;"A",AQ$3&lt;&gt;"AES")</formula>
    </cfRule>
    <cfRule type="expression" dxfId="2686" priority="1372">
      <formula>OR(AQ$3="",AQ$3=" ")</formula>
    </cfRule>
    <cfRule type="expression" dxfId="2685" priority="1373">
      <formula>OR(AQ$3="A",AQ$3="AES")</formula>
    </cfRule>
    <cfRule type="expression" dxfId="2684" priority="1374">
      <formula>OR(AQ$3="M",AQ$3="MADI")</formula>
    </cfRule>
    <cfRule type="expression" dxfId="2683" priority="1375">
      <formula>OR(AQ$3="E",AQ$3="EMB")</formula>
    </cfRule>
    <cfRule type="expression" dxfId="2682" priority="1376">
      <formula>OR(AQ$3="S",AQ$3="STD")</formula>
    </cfRule>
  </conditionalFormatting>
  <conditionalFormatting sqref="AO4:AO39">
    <cfRule type="expression" dxfId="2681" priority="1356">
      <formula>OR(AO$3="F",AO$3="Fiber")</formula>
    </cfRule>
    <cfRule type="expression" dxfId="2680" priority="1363">
      <formula>AND(AO$3&lt;&gt;"F",AO$3&lt;&gt;"Fiber",AO$3&lt;&gt;"S",AO$3&lt;&gt;"STD",AO$3&lt;&gt;"E",AO$3&lt;&gt;"EMB",AO$3&lt;&gt;"M",AO$3&lt;&gt;"MADI",AO$3&lt;&gt;"",AO$3&lt;&gt;" ",AO$3&lt;&gt;"A",AO$3&lt;&gt;"AES")</formula>
    </cfRule>
    <cfRule type="expression" dxfId="2679" priority="1364">
      <formula>OR(AO$3="",AO$3=" ")</formula>
    </cfRule>
    <cfRule type="expression" dxfId="2678" priority="1365">
      <formula>OR(AO$3="A",AO$3="AES")</formula>
    </cfRule>
    <cfRule type="expression" dxfId="2677" priority="1366">
      <formula>OR(AO$3="M",AO$3="MADI")</formula>
    </cfRule>
    <cfRule type="expression" dxfId="2676" priority="1367">
      <formula>OR(AO$3="E",AO$3="EMB")</formula>
    </cfRule>
    <cfRule type="expression" dxfId="2675" priority="1368">
      <formula>OR(AO$3="S",AO$3="STD")</formula>
    </cfRule>
  </conditionalFormatting>
  <conditionalFormatting sqref="AP4:AP39">
    <cfRule type="expression" dxfId="2674" priority="1355">
      <formula>OR(AO$3="F",AO$3="Fiber")</formula>
    </cfRule>
    <cfRule type="expression" dxfId="2673" priority="1357">
      <formula>AND(AO$3&lt;&gt;"F",AO$3&lt;&gt;"Fiber",AO$3&lt;&gt;"S",AO$3&lt;&gt;"STD",AO$3&lt;&gt;"E",AO$3&lt;&gt;"EMB",AO$3&lt;&gt;"M",AO$3&lt;&gt;"MADI",AO$3&lt;&gt;"",AO$3&lt;&gt;" ",AO$3&lt;&gt;"A",AO$3&lt;&gt;"AES")</formula>
    </cfRule>
    <cfRule type="expression" dxfId="2672" priority="1358">
      <formula>OR(AO$3="",AO$3=" ")</formula>
    </cfRule>
    <cfRule type="expression" dxfId="2671" priority="1359">
      <formula>OR(AO$3="A",AO$3="AES")</formula>
    </cfRule>
    <cfRule type="expression" dxfId="2670" priority="1360">
      <formula>OR(AO$3="M",AO$3="MADI")</formula>
    </cfRule>
    <cfRule type="expression" dxfId="2669" priority="1361">
      <formula>OR(AO$3="E",AO$3="EMB")</formula>
    </cfRule>
    <cfRule type="expression" dxfId="2668" priority="1362">
      <formula>OR(AO$3="S",AO$3="STD")</formula>
    </cfRule>
  </conditionalFormatting>
  <conditionalFormatting sqref="AM4:AM39">
    <cfRule type="expression" dxfId="2667" priority="1342">
      <formula>OR(AM$3="F",AM$3="Fiber")</formula>
    </cfRule>
    <cfRule type="expression" dxfId="2666" priority="1349">
      <formula>AND(AM$3&lt;&gt;"F",AM$3&lt;&gt;"Fiber",AM$3&lt;&gt;"S",AM$3&lt;&gt;"STD",AM$3&lt;&gt;"E",AM$3&lt;&gt;"EMB",AM$3&lt;&gt;"M",AM$3&lt;&gt;"MADI",AM$3&lt;&gt;"",AM$3&lt;&gt;" ",AM$3&lt;&gt;"A",AM$3&lt;&gt;"AES")</formula>
    </cfRule>
    <cfRule type="expression" dxfId="2665" priority="1350">
      <formula>OR(AM$3="",AM$3=" ")</formula>
    </cfRule>
    <cfRule type="expression" dxfId="2664" priority="1351">
      <formula>OR(AM$3="A",AM$3="AES")</formula>
    </cfRule>
    <cfRule type="expression" dxfId="2663" priority="1352">
      <formula>OR(AM$3="M",AM$3="MADI")</formula>
    </cfRule>
    <cfRule type="expression" dxfId="2662" priority="1353">
      <formula>OR(AM$3="E",AM$3="EMB")</formula>
    </cfRule>
    <cfRule type="expression" dxfId="2661" priority="1354">
      <formula>OR(AM$3="S",AM$3="STD")</formula>
    </cfRule>
  </conditionalFormatting>
  <conditionalFormatting sqref="AN4:AN39">
    <cfRule type="expression" dxfId="2660" priority="1341">
      <formula>OR(AM$3="F",AM$3="Fiber")</formula>
    </cfRule>
    <cfRule type="expression" dxfId="2659" priority="1343">
      <formula>AND(AM$3&lt;&gt;"F",AM$3&lt;&gt;"Fiber",AM$3&lt;&gt;"S",AM$3&lt;&gt;"STD",AM$3&lt;&gt;"E",AM$3&lt;&gt;"EMB",AM$3&lt;&gt;"M",AM$3&lt;&gt;"MADI",AM$3&lt;&gt;"",AM$3&lt;&gt;" ",AM$3&lt;&gt;"A",AM$3&lt;&gt;"AES")</formula>
    </cfRule>
    <cfRule type="expression" dxfId="2658" priority="1344">
      <formula>OR(AM$3="",AM$3=" ")</formula>
    </cfRule>
    <cfRule type="expression" dxfId="2657" priority="1345">
      <formula>OR(AM$3="A",AM$3="AES")</formula>
    </cfRule>
    <cfRule type="expression" dxfId="2656" priority="1346">
      <formula>OR(AM$3="M",AM$3="MADI")</formula>
    </cfRule>
    <cfRule type="expression" dxfId="2655" priority="1347">
      <formula>OR(AM$3="E",AM$3="EMB")</formula>
    </cfRule>
    <cfRule type="expression" dxfId="2654" priority="1348">
      <formula>OR(AM$3="S",AM$3="STD")</formula>
    </cfRule>
  </conditionalFormatting>
  <conditionalFormatting sqref="AK4:AK39">
    <cfRule type="expression" dxfId="2653" priority="1328">
      <formula>OR(AK$3="F",AK$3="Fiber")</formula>
    </cfRule>
    <cfRule type="expression" dxfId="2652" priority="1335">
      <formula>AND(AK$3&lt;&gt;"F",AK$3&lt;&gt;"Fiber",AK$3&lt;&gt;"S",AK$3&lt;&gt;"STD",AK$3&lt;&gt;"E",AK$3&lt;&gt;"EMB",AK$3&lt;&gt;"M",AK$3&lt;&gt;"MADI",AK$3&lt;&gt;"",AK$3&lt;&gt;" ",AK$3&lt;&gt;"A",AK$3&lt;&gt;"AES")</formula>
    </cfRule>
    <cfRule type="expression" dxfId="2651" priority="1336">
      <formula>OR(AK$3="",AK$3=" ")</formula>
    </cfRule>
    <cfRule type="expression" dxfId="2650" priority="1337">
      <formula>OR(AK$3="A",AK$3="AES")</formula>
    </cfRule>
    <cfRule type="expression" dxfId="2649" priority="1338">
      <formula>OR(AK$3="M",AK$3="MADI")</formula>
    </cfRule>
    <cfRule type="expression" dxfId="2648" priority="1339">
      <formula>OR(AK$3="E",AK$3="EMB")</formula>
    </cfRule>
    <cfRule type="expression" dxfId="2647" priority="1340">
      <formula>OR(AK$3="S",AK$3="STD")</formula>
    </cfRule>
  </conditionalFormatting>
  <conditionalFormatting sqref="AL4:AL39">
    <cfRule type="expression" dxfId="2646" priority="1327">
      <formula>OR(AK$3="F",AK$3="Fiber")</formula>
    </cfRule>
    <cfRule type="expression" dxfId="2645" priority="1329">
      <formula>AND(AK$3&lt;&gt;"F",AK$3&lt;&gt;"Fiber",AK$3&lt;&gt;"S",AK$3&lt;&gt;"STD",AK$3&lt;&gt;"E",AK$3&lt;&gt;"EMB",AK$3&lt;&gt;"M",AK$3&lt;&gt;"MADI",AK$3&lt;&gt;"",AK$3&lt;&gt;" ",AK$3&lt;&gt;"A",AK$3&lt;&gt;"AES")</formula>
    </cfRule>
    <cfRule type="expression" dxfId="2644" priority="1330">
      <formula>OR(AK$3="",AK$3=" ")</formula>
    </cfRule>
    <cfRule type="expression" dxfId="2643" priority="1331">
      <formula>OR(AK$3="A",AK$3="AES")</formula>
    </cfRule>
    <cfRule type="expression" dxfId="2642" priority="1332">
      <formula>OR(AK$3="M",AK$3="MADI")</formula>
    </cfRule>
    <cfRule type="expression" dxfId="2641" priority="1333">
      <formula>OR(AK$3="E",AK$3="EMB")</formula>
    </cfRule>
    <cfRule type="expression" dxfId="2640" priority="1334">
      <formula>OR(AK$3="S",AK$3="STD")</formula>
    </cfRule>
  </conditionalFormatting>
  <conditionalFormatting sqref="AI4:AI39">
    <cfRule type="expression" dxfId="2639" priority="1314">
      <formula>OR(AI$3="F",AI$3="Fiber")</formula>
    </cfRule>
    <cfRule type="expression" dxfId="2638" priority="1321">
      <formula>AND(AI$3&lt;&gt;"F",AI$3&lt;&gt;"Fiber",AI$3&lt;&gt;"S",AI$3&lt;&gt;"STD",AI$3&lt;&gt;"E",AI$3&lt;&gt;"EMB",AI$3&lt;&gt;"M",AI$3&lt;&gt;"MADI",AI$3&lt;&gt;"",AI$3&lt;&gt;" ",AI$3&lt;&gt;"A",AI$3&lt;&gt;"AES")</formula>
    </cfRule>
    <cfRule type="expression" dxfId="2637" priority="1322">
      <formula>OR(AI$3="",AI$3=" ")</formula>
    </cfRule>
    <cfRule type="expression" dxfId="2636" priority="1323">
      <formula>OR(AI$3="A",AI$3="AES")</formula>
    </cfRule>
    <cfRule type="expression" dxfId="2635" priority="1324">
      <formula>OR(AI$3="M",AI$3="MADI")</formula>
    </cfRule>
    <cfRule type="expression" dxfId="2634" priority="1325">
      <formula>OR(AI$3="E",AI$3="EMB")</formula>
    </cfRule>
    <cfRule type="expression" dxfId="2633" priority="1326">
      <formula>OR(AI$3="S",AI$3="STD")</formula>
    </cfRule>
  </conditionalFormatting>
  <conditionalFormatting sqref="AJ4:AJ39">
    <cfRule type="expression" dxfId="2632" priority="1313">
      <formula>OR(AI$3="F",AI$3="Fiber")</formula>
    </cfRule>
    <cfRule type="expression" dxfId="2631" priority="1315">
      <formula>AND(AI$3&lt;&gt;"F",AI$3&lt;&gt;"Fiber",AI$3&lt;&gt;"S",AI$3&lt;&gt;"STD",AI$3&lt;&gt;"E",AI$3&lt;&gt;"EMB",AI$3&lt;&gt;"M",AI$3&lt;&gt;"MADI",AI$3&lt;&gt;"",AI$3&lt;&gt;" ",AI$3&lt;&gt;"A",AI$3&lt;&gt;"AES")</formula>
    </cfRule>
    <cfRule type="expression" dxfId="2630" priority="1316">
      <formula>OR(AI$3="",AI$3=" ")</formula>
    </cfRule>
    <cfRule type="expression" dxfId="2629" priority="1317">
      <formula>OR(AI$3="A",AI$3="AES")</formula>
    </cfRule>
    <cfRule type="expression" dxfId="2628" priority="1318">
      <formula>OR(AI$3="M",AI$3="MADI")</formula>
    </cfRule>
    <cfRule type="expression" dxfId="2627" priority="1319">
      <formula>OR(AI$3="E",AI$3="EMB")</formula>
    </cfRule>
    <cfRule type="expression" dxfId="2626" priority="1320">
      <formula>OR(AI$3="S",AI$3="STD")</formula>
    </cfRule>
  </conditionalFormatting>
  <conditionalFormatting sqref="AG4:AG39">
    <cfRule type="expression" dxfId="2625" priority="1300">
      <formula>OR(AG$3="F",AG$3="Fiber")</formula>
    </cfRule>
    <cfRule type="expression" dxfId="2624" priority="1307">
      <formula>AND(AG$3&lt;&gt;"F",AG$3&lt;&gt;"Fiber",AG$3&lt;&gt;"S",AG$3&lt;&gt;"STD",AG$3&lt;&gt;"E",AG$3&lt;&gt;"EMB",AG$3&lt;&gt;"M",AG$3&lt;&gt;"MADI",AG$3&lt;&gt;"",AG$3&lt;&gt;" ",AG$3&lt;&gt;"A",AG$3&lt;&gt;"AES")</formula>
    </cfRule>
    <cfRule type="expression" dxfId="2623" priority="1308">
      <formula>OR(AG$3="",AG$3=" ")</formula>
    </cfRule>
    <cfRule type="expression" dxfId="2622" priority="1309">
      <formula>OR(AG$3="A",AG$3="AES")</formula>
    </cfRule>
    <cfRule type="expression" dxfId="2621" priority="1310">
      <formula>OR(AG$3="M",AG$3="MADI")</formula>
    </cfRule>
    <cfRule type="expression" dxfId="2620" priority="1311">
      <formula>OR(AG$3="E",AG$3="EMB")</formula>
    </cfRule>
    <cfRule type="expression" dxfId="2619" priority="1312">
      <formula>OR(AG$3="S",AG$3="STD")</formula>
    </cfRule>
  </conditionalFormatting>
  <conditionalFormatting sqref="AH4:AH39">
    <cfRule type="expression" dxfId="2618" priority="1299">
      <formula>OR(AG$3="F",AG$3="Fiber")</formula>
    </cfRule>
    <cfRule type="expression" dxfId="2617" priority="1301">
      <formula>AND(AG$3&lt;&gt;"F",AG$3&lt;&gt;"Fiber",AG$3&lt;&gt;"S",AG$3&lt;&gt;"STD",AG$3&lt;&gt;"E",AG$3&lt;&gt;"EMB",AG$3&lt;&gt;"M",AG$3&lt;&gt;"MADI",AG$3&lt;&gt;"",AG$3&lt;&gt;" ",AG$3&lt;&gt;"A",AG$3&lt;&gt;"AES")</formula>
    </cfRule>
    <cfRule type="expression" dxfId="2616" priority="1302">
      <formula>OR(AG$3="",AG$3=" ")</formula>
    </cfRule>
    <cfRule type="expression" dxfId="2615" priority="1303">
      <formula>OR(AG$3="A",AG$3="AES")</formula>
    </cfRule>
    <cfRule type="expression" dxfId="2614" priority="1304">
      <formula>OR(AG$3="M",AG$3="MADI")</formula>
    </cfRule>
    <cfRule type="expression" dxfId="2613" priority="1305">
      <formula>OR(AG$3="E",AG$3="EMB")</formula>
    </cfRule>
    <cfRule type="expression" dxfId="2612" priority="1306">
      <formula>OR(AG$3="S",AG$3="STD")</formula>
    </cfRule>
  </conditionalFormatting>
  <conditionalFormatting sqref="AE4:AE39">
    <cfRule type="expression" dxfId="2611" priority="1286">
      <formula>OR(AE$3="F",AE$3="Fiber")</formula>
    </cfRule>
    <cfRule type="expression" dxfId="2610" priority="1293">
      <formula>AND(AE$3&lt;&gt;"F",AE$3&lt;&gt;"Fiber",AE$3&lt;&gt;"S",AE$3&lt;&gt;"STD",AE$3&lt;&gt;"E",AE$3&lt;&gt;"EMB",AE$3&lt;&gt;"M",AE$3&lt;&gt;"MADI",AE$3&lt;&gt;"",AE$3&lt;&gt;" ",AE$3&lt;&gt;"A",AE$3&lt;&gt;"AES")</formula>
    </cfRule>
    <cfRule type="expression" dxfId="2609" priority="1294">
      <formula>OR(AE$3="",AE$3=" ")</formula>
    </cfRule>
    <cfRule type="expression" dxfId="2608" priority="1295">
      <formula>OR(AE$3="A",AE$3="AES")</formula>
    </cfRule>
    <cfRule type="expression" dxfId="2607" priority="1296">
      <formula>OR(AE$3="M",AE$3="MADI")</formula>
    </cfRule>
    <cfRule type="expression" dxfId="2606" priority="1297">
      <formula>OR(AE$3="E",AE$3="EMB")</formula>
    </cfRule>
    <cfRule type="expression" dxfId="2605" priority="1298">
      <formula>OR(AE$3="S",AE$3="STD")</formula>
    </cfRule>
  </conditionalFormatting>
  <conditionalFormatting sqref="AF4:AF39">
    <cfRule type="expression" dxfId="2604" priority="1285">
      <formula>OR(AE$3="F",AE$3="Fiber")</formula>
    </cfRule>
    <cfRule type="expression" dxfId="2603" priority="1287">
      <formula>AND(AE$3&lt;&gt;"F",AE$3&lt;&gt;"Fiber",AE$3&lt;&gt;"S",AE$3&lt;&gt;"STD",AE$3&lt;&gt;"E",AE$3&lt;&gt;"EMB",AE$3&lt;&gt;"M",AE$3&lt;&gt;"MADI",AE$3&lt;&gt;"",AE$3&lt;&gt;" ",AE$3&lt;&gt;"A",AE$3&lt;&gt;"AES")</formula>
    </cfRule>
    <cfRule type="expression" dxfId="2602" priority="1288">
      <formula>OR(AE$3="",AE$3=" ")</formula>
    </cfRule>
    <cfRule type="expression" dxfId="2601" priority="1289">
      <formula>OR(AE$3="A",AE$3="AES")</formula>
    </cfRule>
    <cfRule type="expression" dxfId="2600" priority="1290">
      <formula>OR(AE$3="M",AE$3="MADI")</formula>
    </cfRule>
    <cfRule type="expression" dxfId="2599" priority="1291">
      <formula>OR(AE$3="E",AE$3="EMB")</formula>
    </cfRule>
    <cfRule type="expression" dxfId="2598" priority="1292">
      <formula>OR(AE$3="S",AE$3="STD")</formula>
    </cfRule>
  </conditionalFormatting>
  <conditionalFormatting sqref="AC4:AC39">
    <cfRule type="expression" dxfId="2597" priority="1272">
      <formula>OR(AC$3="F",AC$3="Fiber")</formula>
    </cfRule>
    <cfRule type="expression" dxfId="2596" priority="1279">
      <formula>AND(AC$3&lt;&gt;"F",AC$3&lt;&gt;"Fiber",AC$3&lt;&gt;"S",AC$3&lt;&gt;"STD",AC$3&lt;&gt;"E",AC$3&lt;&gt;"EMB",AC$3&lt;&gt;"M",AC$3&lt;&gt;"MADI",AC$3&lt;&gt;"",AC$3&lt;&gt;" ",AC$3&lt;&gt;"A",AC$3&lt;&gt;"AES")</formula>
    </cfRule>
    <cfRule type="expression" dxfId="2595" priority="1280">
      <formula>OR(AC$3="",AC$3=" ")</formula>
    </cfRule>
    <cfRule type="expression" dxfId="2594" priority="1281">
      <formula>OR(AC$3="A",AC$3="AES")</formula>
    </cfRule>
    <cfRule type="expression" dxfId="2593" priority="1282">
      <formula>OR(AC$3="M",AC$3="MADI")</formula>
    </cfRule>
    <cfRule type="expression" dxfId="2592" priority="1283">
      <formula>OR(AC$3="E",AC$3="EMB")</formula>
    </cfRule>
    <cfRule type="expression" dxfId="2591" priority="1284">
      <formula>OR(AC$3="S",AC$3="STD")</formula>
    </cfRule>
  </conditionalFormatting>
  <conditionalFormatting sqref="AD4:AD39">
    <cfRule type="expression" dxfId="2590" priority="1271">
      <formula>OR(AC$3="F",AC$3="Fiber")</formula>
    </cfRule>
    <cfRule type="expression" dxfId="2589" priority="1273">
      <formula>AND(AC$3&lt;&gt;"F",AC$3&lt;&gt;"Fiber",AC$3&lt;&gt;"S",AC$3&lt;&gt;"STD",AC$3&lt;&gt;"E",AC$3&lt;&gt;"EMB",AC$3&lt;&gt;"M",AC$3&lt;&gt;"MADI",AC$3&lt;&gt;"",AC$3&lt;&gt;" ",AC$3&lt;&gt;"A",AC$3&lt;&gt;"AES")</formula>
    </cfRule>
    <cfRule type="expression" dxfId="2588" priority="1274">
      <formula>OR(AC$3="",AC$3=" ")</formula>
    </cfRule>
    <cfRule type="expression" dxfId="2587" priority="1275">
      <formula>OR(AC$3="A",AC$3="AES")</formula>
    </cfRule>
    <cfRule type="expression" dxfId="2586" priority="1276">
      <formula>OR(AC$3="M",AC$3="MADI")</formula>
    </cfRule>
    <cfRule type="expression" dxfId="2585" priority="1277">
      <formula>OR(AC$3="E",AC$3="EMB")</formula>
    </cfRule>
    <cfRule type="expression" dxfId="2584" priority="1278">
      <formula>OR(AC$3="S",AC$3="STD")</formula>
    </cfRule>
  </conditionalFormatting>
  <conditionalFormatting sqref="AA4:AA39">
    <cfRule type="expression" dxfId="2583" priority="1258">
      <formula>OR(AA$3="F",AA$3="Fiber")</formula>
    </cfRule>
    <cfRule type="expression" dxfId="2582" priority="1265">
      <formula>AND(AA$3&lt;&gt;"F",AA$3&lt;&gt;"Fiber",AA$3&lt;&gt;"S",AA$3&lt;&gt;"STD",AA$3&lt;&gt;"E",AA$3&lt;&gt;"EMB",AA$3&lt;&gt;"M",AA$3&lt;&gt;"MADI",AA$3&lt;&gt;"",AA$3&lt;&gt;" ",AA$3&lt;&gt;"A",AA$3&lt;&gt;"AES")</formula>
    </cfRule>
    <cfRule type="expression" dxfId="2581" priority="1266">
      <formula>OR(AA$3="",AA$3=" ")</formula>
    </cfRule>
    <cfRule type="expression" dxfId="2580" priority="1267">
      <formula>OR(AA$3="A",AA$3="AES")</formula>
    </cfRule>
    <cfRule type="expression" dxfId="2579" priority="1268">
      <formula>OR(AA$3="M",AA$3="MADI")</formula>
    </cfRule>
    <cfRule type="expression" dxfId="2578" priority="1269">
      <formula>OR(AA$3="E",AA$3="EMB")</formula>
    </cfRule>
    <cfRule type="expression" dxfId="2577" priority="1270">
      <formula>OR(AA$3="S",AA$3="STD")</formula>
    </cfRule>
  </conditionalFormatting>
  <conditionalFormatting sqref="AB4:AB39">
    <cfRule type="expression" dxfId="2576" priority="1257">
      <formula>OR(AA$3="F",AA$3="Fiber")</formula>
    </cfRule>
    <cfRule type="expression" dxfId="2575" priority="1259">
      <formula>AND(AA$3&lt;&gt;"F",AA$3&lt;&gt;"Fiber",AA$3&lt;&gt;"S",AA$3&lt;&gt;"STD",AA$3&lt;&gt;"E",AA$3&lt;&gt;"EMB",AA$3&lt;&gt;"M",AA$3&lt;&gt;"MADI",AA$3&lt;&gt;"",AA$3&lt;&gt;" ",AA$3&lt;&gt;"A",AA$3&lt;&gt;"AES")</formula>
    </cfRule>
    <cfRule type="expression" dxfId="2574" priority="1260">
      <formula>OR(AA$3="",AA$3=" ")</formula>
    </cfRule>
    <cfRule type="expression" dxfId="2573" priority="1261">
      <formula>OR(AA$3="A",AA$3="AES")</formula>
    </cfRule>
    <cfRule type="expression" dxfId="2572" priority="1262">
      <formula>OR(AA$3="M",AA$3="MADI")</formula>
    </cfRule>
    <cfRule type="expression" dxfId="2571" priority="1263">
      <formula>OR(AA$3="E",AA$3="EMB")</formula>
    </cfRule>
    <cfRule type="expression" dxfId="2570" priority="1264">
      <formula>OR(AA$3="S",AA$3="STD")</formula>
    </cfRule>
  </conditionalFormatting>
  <conditionalFormatting sqref="Y4:Y39">
    <cfRule type="expression" dxfId="2569" priority="1244">
      <formula>OR(Y$3="F",Y$3="Fiber")</formula>
    </cfRule>
    <cfRule type="expression" dxfId="2568" priority="1251">
      <formula>AND(Y$3&lt;&gt;"F",Y$3&lt;&gt;"Fiber",Y$3&lt;&gt;"S",Y$3&lt;&gt;"STD",Y$3&lt;&gt;"E",Y$3&lt;&gt;"EMB",Y$3&lt;&gt;"M",Y$3&lt;&gt;"MADI",Y$3&lt;&gt;"",Y$3&lt;&gt;" ",Y$3&lt;&gt;"A",Y$3&lt;&gt;"AES")</formula>
    </cfRule>
    <cfRule type="expression" dxfId="2567" priority="1252">
      <formula>OR(Y$3="",Y$3=" ")</formula>
    </cfRule>
    <cfRule type="expression" dxfId="2566" priority="1253">
      <formula>OR(Y$3="A",Y$3="AES")</formula>
    </cfRule>
    <cfRule type="expression" dxfId="2565" priority="1254">
      <formula>OR(Y$3="M",Y$3="MADI")</formula>
    </cfRule>
    <cfRule type="expression" dxfId="2564" priority="1255">
      <formula>OR(Y$3="E",Y$3="EMB")</formula>
    </cfRule>
    <cfRule type="expression" dxfId="2563" priority="1256">
      <formula>OR(Y$3="S",Y$3="STD")</formula>
    </cfRule>
  </conditionalFormatting>
  <conditionalFormatting sqref="Z4:Z39">
    <cfRule type="expression" dxfId="2562" priority="1243">
      <formula>OR(Y$3="F",Y$3="Fiber")</formula>
    </cfRule>
    <cfRule type="expression" dxfId="2561" priority="1245">
      <formula>AND(Y$3&lt;&gt;"F",Y$3&lt;&gt;"Fiber",Y$3&lt;&gt;"S",Y$3&lt;&gt;"STD",Y$3&lt;&gt;"E",Y$3&lt;&gt;"EMB",Y$3&lt;&gt;"M",Y$3&lt;&gt;"MADI",Y$3&lt;&gt;"",Y$3&lt;&gt;" ",Y$3&lt;&gt;"A",Y$3&lt;&gt;"AES")</formula>
    </cfRule>
    <cfRule type="expression" dxfId="2560" priority="1246">
      <formula>OR(Y$3="",Y$3=" ")</formula>
    </cfRule>
    <cfRule type="expression" dxfId="2559" priority="1247">
      <formula>OR(Y$3="A",Y$3="AES")</formula>
    </cfRule>
    <cfRule type="expression" dxfId="2558" priority="1248">
      <formula>OR(Y$3="M",Y$3="MADI")</formula>
    </cfRule>
    <cfRule type="expression" dxfId="2557" priority="1249">
      <formula>OR(Y$3="E",Y$3="EMB")</formula>
    </cfRule>
    <cfRule type="expression" dxfId="2556" priority="1250">
      <formula>OR(Y$3="S",Y$3="STD")</formula>
    </cfRule>
  </conditionalFormatting>
  <conditionalFormatting sqref="W4:W39">
    <cfRule type="expression" dxfId="2555" priority="1230">
      <formula>OR(W$3="F",W$3="Fiber")</formula>
    </cfRule>
    <cfRule type="expression" dxfId="2554" priority="1237">
      <formula>AND(W$3&lt;&gt;"F",W$3&lt;&gt;"Fiber",W$3&lt;&gt;"S",W$3&lt;&gt;"STD",W$3&lt;&gt;"E",W$3&lt;&gt;"EMB",W$3&lt;&gt;"M",W$3&lt;&gt;"MADI",W$3&lt;&gt;"",W$3&lt;&gt;" ",W$3&lt;&gt;"A",W$3&lt;&gt;"AES")</formula>
    </cfRule>
    <cfRule type="expression" dxfId="2553" priority="1238">
      <formula>OR(W$3="",W$3=" ")</formula>
    </cfRule>
    <cfRule type="expression" dxfId="2552" priority="1239">
      <formula>OR(W$3="A",W$3="AES")</formula>
    </cfRule>
    <cfRule type="expression" dxfId="2551" priority="1240">
      <formula>OR(W$3="M",W$3="MADI")</formula>
    </cfRule>
    <cfRule type="expression" dxfId="2550" priority="1241">
      <formula>OR(W$3="E",W$3="EMB")</formula>
    </cfRule>
    <cfRule type="expression" dxfId="2549" priority="1242">
      <formula>OR(W$3="S",W$3="STD")</formula>
    </cfRule>
  </conditionalFormatting>
  <conditionalFormatting sqref="X4:X39">
    <cfRule type="expression" dxfId="2548" priority="1229">
      <formula>OR(W$3="F",W$3="Fiber")</formula>
    </cfRule>
    <cfRule type="expression" dxfId="2547" priority="1231">
      <formula>AND(W$3&lt;&gt;"F",W$3&lt;&gt;"Fiber",W$3&lt;&gt;"S",W$3&lt;&gt;"STD",W$3&lt;&gt;"E",W$3&lt;&gt;"EMB",W$3&lt;&gt;"M",W$3&lt;&gt;"MADI",W$3&lt;&gt;"",W$3&lt;&gt;" ",W$3&lt;&gt;"A",W$3&lt;&gt;"AES")</formula>
    </cfRule>
    <cfRule type="expression" dxfId="2546" priority="1232">
      <formula>OR(W$3="",W$3=" ")</formula>
    </cfRule>
    <cfRule type="expression" dxfId="2545" priority="1233">
      <formula>OR(W$3="A",W$3="AES")</formula>
    </cfRule>
    <cfRule type="expression" dxfId="2544" priority="1234">
      <formula>OR(W$3="M",W$3="MADI")</formula>
    </cfRule>
    <cfRule type="expression" dxfId="2543" priority="1235">
      <formula>OR(W$3="E",W$3="EMB")</formula>
    </cfRule>
    <cfRule type="expression" dxfId="2542" priority="1236">
      <formula>OR(W$3="S",W$3="STD")</formula>
    </cfRule>
  </conditionalFormatting>
  <conditionalFormatting sqref="U4:U39">
    <cfRule type="expression" dxfId="2541" priority="1216">
      <formula>OR(U$3="F",U$3="Fiber")</formula>
    </cfRule>
    <cfRule type="expression" dxfId="2540" priority="1223">
      <formula>AND(U$3&lt;&gt;"F",U$3&lt;&gt;"Fiber",U$3&lt;&gt;"S",U$3&lt;&gt;"STD",U$3&lt;&gt;"E",U$3&lt;&gt;"EMB",U$3&lt;&gt;"M",U$3&lt;&gt;"MADI",U$3&lt;&gt;"",U$3&lt;&gt;" ",U$3&lt;&gt;"A",U$3&lt;&gt;"AES")</formula>
    </cfRule>
    <cfRule type="expression" dxfId="2539" priority="1224">
      <formula>OR(U$3="",U$3=" ")</formula>
    </cfRule>
    <cfRule type="expression" dxfId="2538" priority="1225">
      <formula>OR(U$3="A",U$3="AES")</formula>
    </cfRule>
    <cfRule type="expression" dxfId="2537" priority="1226">
      <formula>OR(U$3="M",U$3="MADI")</formula>
    </cfRule>
    <cfRule type="expression" dxfId="2536" priority="1227">
      <formula>OR(U$3="E",U$3="EMB")</formula>
    </cfRule>
    <cfRule type="expression" dxfId="2535" priority="1228">
      <formula>OR(U$3="S",U$3="STD")</formula>
    </cfRule>
  </conditionalFormatting>
  <conditionalFormatting sqref="V4:V39">
    <cfRule type="expression" dxfId="2534" priority="1215">
      <formula>OR(U$3="F",U$3="Fiber")</formula>
    </cfRule>
    <cfRule type="expression" dxfId="2533" priority="1217">
      <formula>AND(U$3&lt;&gt;"F",U$3&lt;&gt;"Fiber",U$3&lt;&gt;"S",U$3&lt;&gt;"STD",U$3&lt;&gt;"E",U$3&lt;&gt;"EMB",U$3&lt;&gt;"M",U$3&lt;&gt;"MADI",U$3&lt;&gt;"",U$3&lt;&gt;" ",U$3&lt;&gt;"A",U$3&lt;&gt;"AES")</formula>
    </cfRule>
    <cfRule type="expression" dxfId="2532" priority="1218">
      <formula>OR(U$3="",U$3=" ")</formula>
    </cfRule>
    <cfRule type="expression" dxfId="2531" priority="1219">
      <formula>OR(U$3="A",U$3="AES")</formula>
    </cfRule>
    <cfRule type="expression" dxfId="2530" priority="1220">
      <formula>OR(U$3="M",U$3="MADI")</formula>
    </cfRule>
    <cfRule type="expression" dxfId="2529" priority="1221">
      <formula>OR(U$3="E",U$3="EMB")</formula>
    </cfRule>
    <cfRule type="expression" dxfId="2528" priority="1222">
      <formula>OR(U$3="S",U$3="STD")</formula>
    </cfRule>
  </conditionalFormatting>
  <conditionalFormatting sqref="S4:S39">
    <cfRule type="expression" dxfId="2527" priority="1202">
      <formula>OR(S$3="F",S$3="Fiber")</formula>
    </cfRule>
    <cfRule type="expression" dxfId="2526" priority="1209">
      <formula>AND(S$3&lt;&gt;"F",S$3&lt;&gt;"Fiber",S$3&lt;&gt;"S",S$3&lt;&gt;"STD",S$3&lt;&gt;"E",S$3&lt;&gt;"EMB",S$3&lt;&gt;"M",S$3&lt;&gt;"MADI",S$3&lt;&gt;"",S$3&lt;&gt;" ",S$3&lt;&gt;"A",S$3&lt;&gt;"AES")</formula>
    </cfRule>
    <cfRule type="expression" dxfId="2525" priority="1210">
      <formula>OR(S$3="",S$3=" ")</formula>
    </cfRule>
    <cfRule type="expression" dxfId="2524" priority="1211">
      <formula>OR(S$3="A",S$3="AES")</formula>
    </cfRule>
    <cfRule type="expression" dxfId="2523" priority="1212">
      <formula>OR(S$3="M",S$3="MADI")</formula>
    </cfRule>
    <cfRule type="expression" dxfId="2522" priority="1213">
      <formula>OR(S$3="E",S$3="EMB")</formula>
    </cfRule>
    <cfRule type="expression" dxfId="2521" priority="1214">
      <formula>OR(S$3="S",S$3="STD")</formula>
    </cfRule>
  </conditionalFormatting>
  <conditionalFormatting sqref="T4:T39">
    <cfRule type="expression" dxfId="2520" priority="1201">
      <formula>OR(S$3="F",S$3="Fiber")</formula>
    </cfRule>
    <cfRule type="expression" dxfId="2519" priority="1203">
      <formula>AND(S$3&lt;&gt;"F",S$3&lt;&gt;"Fiber",S$3&lt;&gt;"S",S$3&lt;&gt;"STD",S$3&lt;&gt;"E",S$3&lt;&gt;"EMB",S$3&lt;&gt;"M",S$3&lt;&gt;"MADI",S$3&lt;&gt;"",S$3&lt;&gt;" ",S$3&lt;&gt;"A",S$3&lt;&gt;"AES")</formula>
    </cfRule>
    <cfRule type="expression" dxfId="2518" priority="1204">
      <formula>OR(S$3="",S$3=" ")</formula>
    </cfRule>
    <cfRule type="expression" dxfId="2517" priority="1205">
      <formula>OR(S$3="A",S$3="AES")</formula>
    </cfRule>
    <cfRule type="expression" dxfId="2516" priority="1206">
      <formula>OR(S$3="M",S$3="MADI")</formula>
    </cfRule>
    <cfRule type="expression" dxfId="2515" priority="1207">
      <formula>OR(S$3="E",S$3="EMB")</formula>
    </cfRule>
    <cfRule type="expression" dxfId="2514" priority="1208">
      <formula>OR(S$3="S",S$3="STD")</formula>
    </cfRule>
  </conditionalFormatting>
  <conditionalFormatting sqref="Q4:Q39">
    <cfRule type="expression" dxfId="2513" priority="1188">
      <formula>OR(Q$3="F",Q$3="Fiber")</formula>
    </cfRule>
    <cfRule type="expression" dxfId="2512" priority="1195">
      <formula>AND(Q$3&lt;&gt;"F",Q$3&lt;&gt;"Fiber",Q$3&lt;&gt;"S",Q$3&lt;&gt;"STD",Q$3&lt;&gt;"E",Q$3&lt;&gt;"EMB",Q$3&lt;&gt;"M",Q$3&lt;&gt;"MADI",Q$3&lt;&gt;"",Q$3&lt;&gt;" ",Q$3&lt;&gt;"A",Q$3&lt;&gt;"AES")</formula>
    </cfRule>
    <cfRule type="expression" dxfId="2511" priority="1196">
      <formula>OR(Q$3="",Q$3=" ")</formula>
    </cfRule>
    <cfRule type="expression" dxfId="2510" priority="1197">
      <formula>OR(Q$3="A",Q$3="AES")</formula>
    </cfRule>
    <cfRule type="expression" dxfId="2509" priority="1198">
      <formula>OR(Q$3="M",Q$3="MADI")</formula>
    </cfRule>
    <cfRule type="expression" dxfId="2508" priority="1199">
      <formula>OR(Q$3="E",Q$3="EMB")</formula>
    </cfRule>
    <cfRule type="expression" dxfId="2507" priority="1200">
      <formula>OR(Q$3="S",Q$3="STD")</formula>
    </cfRule>
  </conditionalFormatting>
  <conditionalFormatting sqref="R4:R39">
    <cfRule type="expression" dxfId="2506" priority="1187">
      <formula>OR(Q$3="F",Q$3="Fiber")</formula>
    </cfRule>
    <cfRule type="expression" dxfId="2505" priority="1189">
      <formula>AND(Q$3&lt;&gt;"F",Q$3&lt;&gt;"Fiber",Q$3&lt;&gt;"S",Q$3&lt;&gt;"STD",Q$3&lt;&gt;"E",Q$3&lt;&gt;"EMB",Q$3&lt;&gt;"M",Q$3&lt;&gt;"MADI",Q$3&lt;&gt;"",Q$3&lt;&gt;" ",Q$3&lt;&gt;"A",Q$3&lt;&gt;"AES")</formula>
    </cfRule>
    <cfRule type="expression" dxfId="2504" priority="1190">
      <formula>OR(Q$3="",Q$3=" ")</formula>
    </cfRule>
    <cfRule type="expression" dxfId="2503" priority="1191">
      <formula>OR(Q$3="A",Q$3="AES")</formula>
    </cfRule>
    <cfRule type="expression" dxfId="2502" priority="1192">
      <formula>OR(Q$3="M",Q$3="MADI")</formula>
    </cfRule>
    <cfRule type="expression" dxfId="2501" priority="1193">
      <formula>OR(Q$3="E",Q$3="EMB")</formula>
    </cfRule>
    <cfRule type="expression" dxfId="2500" priority="1194">
      <formula>OR(Q$3="S",Q$3="STD")</formula>
    </cfRule>
  </conditionalFormatting>
  <conditionalFormatting sqref="O4:O39">
    <cfRule type="expression" dxfId="2499" priority="1174">
      <formula>OR(O$3="F",O$3="Fiber")</formula>
    </cfRule>
    <cfRule type="expression" dxfId="2498" priority="1181">
      <formula>AND(O$3&lt;&gt;"F",O$3&lt;&gt;"Fiber",O$3&lt;&gt;"S",O$3&lt;&gt;"STD",O$3&lt;&gt;"E",O$3&lt;&gt;"EMB",O$3&lt;&gt;"M",O$3&lt;&gt;"MADI",O$3&lt;&gt;"",O$3&lt;&gt;" ",O$3&lt;&gt;"A",O$3&lt;&gt;"AES")</formula>
    </cfRule>
    <cfRule type="expression" dxfId="2497" priority="1182">
      <formula>OR(O$3="",O$3=" ")</formula>
    </cfRule>
    <cfRule type="expression" dxfId="2496" priority="1183">
      <formula>OR(O$3="A",O$3="AES")</formula>
    </cfRule>
    <cfRule type="expression" dxfId="2495" priority="1184">
      <formula>OR(O$3="M",O$3="MADI")</formula>
    </cfRule>
    <cfRule type="expression" dxfId="2494" priority="1185">
      <formula>OR(O$3="E",O$3="EMB")</formula>
    </cfRule>
    <cfRule type="expression" dxfId="2493" priority="1186">
      <formula>OR(O$3="S",O$3="STD")</formula>
    </cfRule>
  </conditionalFormatting>
  <conditionalFormatting sqref="P4:P39">
    <cfRule type="expression" dxfId="2492" priority="1173">
      <formula>OR(O$3="F",O$3="Fiber")</formula>
    </cfRule>
    <cfRule type="expression" dxfId="2491" priority="1175">
      <formula>AND(O$3&lt;&gt;"F",O$3&lt;&gt;"Fiber",O$3&lt;&gt;"S",O$3&lt;&gt;"STD",O$3&lt;&gt;"E",O$3&lt;&gt;"EMB",O$3&lt;&gt;"M",O$3&lt;&gt;"MADI",O$3&lt;&gt;"",O$3&lt;&gt;" ",O$3&lt;&gt;"A",O$3&lt;&gt;"AES")</formula>
    </cfRule>
    <cfRule type="expression" dxfId="2490" priority="1176">
      <formula>OR(O$3="",O$3=" ")</formula>
    </cfRule>
    <cfRule type="expression" dxfId="2489" priority="1177">
      <formula>OR(O$3="A",O$3="AES")</formula>
    </cfRule>
    <cfRule type="expression" dxfId="2488" priority="1178">
      <formula>OR(O$3="M",O$3="MADI")</formula>
    </cfRule>
    <cfRule type="expression" dxfId="2487" priority="1179">
      <formula>OR(O$3="E",O$3="EMB")</formula>
    </cfRule>
    <cfRule type="expression" dxfId="2486" priority="1180">
      <formula>OR(O$3="S",O$3="STD")</formula>
    </cfRule>
  </conditionalFormatting>
  <conditionalFormatting sqref="M4:M39">
    <cfRule type="expression" dxfId="2485" priority="1160">
      <formula>OR(M$3="F",M$3="Fiber")</formula>
    </cfRule>
    <cfRule type="expression" dxfId="2484" priority="1167">
      <formula>AND(M$3&lt;&gt;"F",M$3&lt;&gt;"Fiber",M$3&lt;&gt;"S",M$3&lt;&gt;"STD",M$3&lt;&gt;"E",M$3&lt;&gt;"EMB",M$3&lt;&gt;"M",M$3&lt;&gt;"MADI",M$3&lt;&gt;"",M$3&lt;&gt;" ",M$3&lt;&gt;"A",M$3&lt;&gt;"AES")</formula>
    </cfRule>
    <cfRule type="expression" dxfId="2483" priority="1168">
      <formula>OR(M$3="",M$3=" ")</formula>
    </cfRule>
    <cfRule type="expression" dxfId="2482" priority="1169">
      <formula>OR(M$3="A",M$3="AES")</formula>
    </cfRule>
    <cfRule type="expression" dxfId="2481" priority="1170">
      <formula>OR(M$3="M",M$3="MADI")</formula>
    </cfRule>
    <cfRule type="expression" dxfId="2480" priority="1171">
      <formula>OR(M$3="E",M$3="EMB")</formula>
    </cfRule>
    <cfRule type="expression" dxfId="2479" priority="1172">
      <formula>OR(M$3="S",M$3="STD")</formula>
    </cfRule>
  </conditionalFormatting>
  <conditionalFormatting sqref="N4:N39">
    <cfRule type="expression" dxfId="2478" priority="1159">
      <formula>OR(M$3="F",M$3="Fiber")</formula>
    </cfRule>
    <cfRule type="expression" dxfId="2477" priority="1161">
      <formula>AND(M$3&lt;&gt;"F",M$3&lt;&gt;"Fiber",M$3&lt;&gt;"S",M$3&lt;&gt;"STD",M$3&lt;&gt;"E",M$3&lt;&gt;"EMB",M$3&lt;&gt;"M",M$3&lt;&gt;"MADI",M$3&lt;&gt;"",M$3&lt;&gt;" ",M$3&lt;&gt;"A",M$3&lt;&gt;"AES")</formula>
    </cfRule>
    <cfRule type="expression" dxfId="2476" priority="1162">
      <formula>OR(M$3="",M$3=" ")</formula>
    </cfRule>
    <cfRule type="expression" dxfId="2475" priority="1163">
      <formula>OR(M$3="A",M$3="AES")</formula>
    </cfRule>
    <cfRule type="expression" dxfId="2474" priority="1164">
      <formula>OR(M$3="M",M$3="MADI")</formula>
    </cfRule>
    <cfRule type="expression" dxfId="2473" priority="1165">
      <formula>OR(M$3="E",M$3="EMB")</formula>
    </cfRule>
    <cfRule type="expression" dxfId="2472" priority="1166">
      <formula>OR(M$3="S",M$3="STD")</formula>
    </cfRule>
  </conditionalFormatting>
  <conditionalFormatting sqref="K4:K39">
    <cfRule type="expression" dxfId="2471" priority="1146">
      <formula>OR(K$3="F",K$3="Fiber")</formula>
    </cfRule>
    <cfRule type="expression" dxfId="2470" priority="1153">
      <formula>AND(K$3&lt;&gt;"F",K$3&lt;&gt;"Fiber",K$3&lt;&gt;"S",K$3&lt;&gt;"STD",K$3&lt;&gt;"E",K$3&lt;&gt;"EMB",K$3&lt;&gt;"M",K$3&lt;&gt;"MADI",K$3&lt;&gt;"",K$3&lt;&gt;" ",K$3&lt;&gt;"A",K$3&lt;&gt;"AES")</formula>
    </cfRule>
    <cfRule type="expression" dxfId="2469" priority="1154">
      <formula>OR(K$3="",K$3=" ")</formula>
    </cfRule>
    <cfRule type="expression" dxfId="2468" priority="1155">
      <formula>OR(K$3="A",K$3="AES")</formula>
    </cfRule>
    <cfRule type="expression" dxfId="2467" priority="1156">
      <formula>OR(K$3="M",K$3="MADI")</formula>
    </cfRule>
    <cfRule type="expression" dxfId="2466" priority="1157">
      <formula>OR(K$3="E",K$3="EMB")</formula>
    </cfRule>
    <cfRule type="expression" dxfId="2465" priority="1158">
      <formula>OR(K$3="S",K$3="STD")</formula>
    </cfRule>
  </conditionalFormatting>
  <conditionalFormatting sqref="L4:L39">
    <cfRule type="expression" dxfId="2464" priority="1145">
      <formula>OR(K$3="F",K$3="Fiber")</formula>
    </cfRule>
    <cfRule type="expression" dxfId="2463" priority="1147">
      <formula>AND(K$3&lt;&gt;"F",K$3&lt;&gt;"Fiber",K$3&lt;&gt;"S",K$3&lt;&gt;"STD",K$3&lt;&gt;"E",K$3&lt;&gt;"EMB",K$3&lt;&gt;"M",K$3&lt;&gt;"MADI",K$3&lt;&gt;"",K$3&lt;&gt;" ",K$3&lt;&gt;"A",K$3&lt;&gt;"AES")</formula>
    </cfRule>
    <cfRule type="expression" dxfId="2462" priority="1148">
      <formula>OR(K$3="",K$3=" ")</formula>
    </cfRule>
    <cfRule type="expression" dxfId="2461" priority="1149">
      <formula>OR(K$3="A",K$3="AES")</formula>
    </cfRule>
    <cfRule type="expression" dxfId="2460" priority="1150">
      <formula>OR(K$3="M",K$3="MADI")</formula>
    </cfRule>
    <cfRule type="expression" dxfId="2459" priority="1151">
      <formula>OR(K$3="E",K$3="EMB")</formula>
    </cfRule>
    <cfRule type="expression" dxfId="2458" priority="1152">
      <formula>OR(K$3="S",K$3="STD")</formula>
    </cfRule>
  </conditionalFormatting>
  <conditionalFormatting sqref="I4:I39">
    <cfRule type="expression" dxfId="2457" priority="1132">
      <formula>OR(I$3="F",I$3="Fiber")</formula>
    </cfRule>
    <cfRule type="expression" dxfId="2456" priority="1139">
      <formula>AND(I$3&lt;&gt;"F",I$3&lt;&gt;"Fiber",I$3&lt;&gt;"S",I$3&lt;&gt;"STD",I$3&lt;&gt;"E",I$3&lt;&gt;"EMB",I$3&lt;&gt;"M",I$3&lt;&gt;"MADI",I$3&lt;&gt;"",I$3&lt;&gt;" ",I$3&lt;&gt;"A",I$3&lt;&gt;"AES")</formula>
    </cfRule>
    <cfRule type="expression" dxfId="2455" priority="1140">
      <formula>OR(I$3="",I$3=" ")</formula>
    </cfRule>
    <cfRule type="expression" dxfId="2454" priority="1141">
      <formula>OR(I$3="A",I$3="AES")</formula>
    </cfRule>
    <cfRule type="expression" dxfId="2453" priority="1142">
      <formula>OR(I$3="M",I$3="MADI")</formula>
    </cfRule>
    <cfRule type="expression" dxfId="2452" priority="1143">
      <formula>OR(I$3="E",I$3="EMB")</formula>
    </cfRule>
    <cfRule type="expression" dxfId="2451" priority="1144">
      <formula>OR(I$3="S",I$3="STD")</formula>
    </cfRule>
  </conditionalFormatting>
  <conditionalFormatting sqref="J4:J39">
    <cfRule type="expression" dxfId="2450" priority="1131">
      <formula>OR(I$3="F",I$3="Fiber")</formula>
    </cfRule>
    <cfRule type="expression" dxfId="2449" priority="1133">
      <formula>AND(I$3&lt;&gt;"F",I$3&lt;&gt;"Fiber",I$3&lt;&gt;"S",I$3&lt;&gt;"STD",I$3&lt;&gt;"E",I$3&lt;&gt;"EMB",I$3&lt;&gt;"M",I$3&lt;&gt;"MADI",I$3&lt;&gt;"",I$3&lt;&gt;" ",I$3&lt;&gt;"A",I$3&lt;&gt;"AES")</formula>
    </cfRule>
    <cfRule type="expression" dxfId="2448" priority="1134">
      <formula>OR(I$3="",I$3=" ")</formula>
    </cfRule>
    <cfRule type="expression" dxfId="2447" priority="1135">
      <formula>OR(I$3="A",I$3="AES")</formula>
    </cfRule>
    <cfRule type="expression" dxfId="2446" priority="1136">
      <formula>OR(I$3="M",I$3="MADI")</formula>
    </cfRule>
    <cfRule type="expression" dxfId="2445" priority="1137">
      <formula>OR(I$3="E",I$3="EMB")</formula>
    </cfRule>
    <cfRule type="expression" dxfId="2444" priority="1138">
      <formula>OR(I$3="S",I$3="STD")</formula>
    </cfRule>
  </conditionalFormatting>
  <conditionalFormatting sqref="G4:G39">
    <cfRule type="expression" dxfId="2443" priority="1118">
      <formula>OR(G$3="F",G$3="Fiber")</formula>
    </cfRule>
    <cfRule type="expression" dxfId="2442" priority="1125">
      <formula>AND(G$3&lt;&gt;"F",G$3&lt;&gt;"Fiber",G$3&lt;&gt;"S",G$3&lt;&gt;"STD",G$3&lt;&gt;"E",G$3&lt;&gt;"EMB",G$3&lt;&gt;"M",G$3&lt;&gt;"MADI",G$3&lt;&gt;"",G$3&lt;&gt;" ",G$3&lt;&gt;"A",G$3&lt;&gt;"AES")</formula>
    </cfRule>
    <cfRule type="expression" dxfId="2441" priority="1126">
      <formula>OR(G$3="",G$3=" ")</formula>
    </cfRule>
    <cfRule type="expression" dxfId="2440" priority="1127">
      <formula>OR(G$3="A",G$3="AES")</formula>
    </cfRule>
    <cfRule type="expression" dxfId="2439" priority="1128">
      <formula>OR(G$3="M",G$3="MADI")</formula>
    </cfRule>
    <cfRule type="expression" dxfId="2438" priority="1129">
      <formula>OR(G$3="E",G$3="EMB")</formula>
    </cfRule>
    <cfRule type="expression" dxfId="2437" priority="1130">
      <formula>OR(G$3="S",G$3="STD")</formula>
    </cfRule>
  </conditionalFormatting>
  <conditionalFormatting sqref="H4:H39">
    <cfRule type="expression" dxfId="2436" priority="1117">
      <formula>OR(G$3="F",G$3="Fiber")</formula>
    </cfRule>
    <cfRule type="expression" dxfId="2435" priority="1119">
      <formula>AND(G$3&lt;&gt;"F",G$3&lt;&gt;"Fiber",G$3&lt;&gt;"S",G$3&lt;&gt;"STD",G$3&lt;&gt;"E",G$3&lt;&gt;"EMB",G$3&lt;&gt;"M",G$3&lt;&gt;"MADI",G$3&lt;&gt;"",G$3&lt;&gt;" ",G$3&lt;&gt;"A",G$3&lt;&gt;"AES")</formula>
    </cfRule>
    <cfRule type="expression" dxfId="2434" priority="1120">
      <formula>OR(G$3="",G$3=" ")</formula>
    </cfRule>
    <cfRule type="expression" dxfId="2433" priority="1121">
      <formula>OR(G$3="A",G$3="AES")</formula>
    </cfRule>
    <cfRule type="expression" dxfId="2432" priority="1122">
      <formula>OR(G$3="M",G$3="MADI")</formula>
    </cfRule>
    <cfRule type="expression" dxfId="2431" priority="1123">
      <formula>OR(G$3="E",G$3="EMB")</formula>
    </cfRule>
    <cfRule type="expression" dxfId="2430" priority="1124">
      <formula>OR(G$3="S",G$3="STD")</formula>
    </cfRule>
  </conditionalFormatting>
  <conditionalFormatting sqref="E4:E39">
    <cfRule type="expression" dxfId="2429" priority="1104">
      <formula>OR(E$3="F",E$3="Fiber")</formula>
    </cfRule>
    <cfRule type="expression" dxfId="2428" priority="1111">
      <formula>AND(E$3&lt;&gt;"F",E$3&lt;&gt;"Fiber",E$3&lt;&gt;"S",E$3&lt;&gt;"STD",E$3&lt;&gt;"E",E$3&lt;&gt;"EMB",E$3&lt;&gt;"M",E$3&lt;&gt;"MADI",E$3&lt;&gt;"",E$3&lt;&gt;" ",E$3&lt;&gt;"A",E$3&lt;&gt;"AES")</formula>
    </cfRule>
    <cfRule type="expression" dxfId="2427" priority="1112">
      <formula>OR(E$3="",E$3=" ")</formula>
    </cfRule>
    <cfRule type="expression" dxfId="2426" priority="1113">
      <formula>OR(E$3="A",E$3="AES")</formula>
    </cfRule>
    <cfRule type="expression" dxfId="2425" priority="1114">
      <formula>OR(E$3="M",E$3="MADI")</formula>
    </cfRule>
    <cfRule type="expression" dxfId="2424" priority="1115">
      <formula>OR(E$3="E",E$3="EMB")</formula>
    </cfRule>
    <cfRule type="expression" dxfId="2423" priority="1116">
      <formula>OR(E$3="S",E$3="STD")</formula>
    </cfRule>
  </conditionalFormatting>
  <conditionalFormatting sqref="F4:F39">
    <cfRule type="expression" dxfId="2422" priority="1103">
      <formula>OR(E$3="F",E$3="Fiber")</formula>
    </cfRule>
    <cfRule type="expression" dxfId="2421" priority="1105">
      <formula>AND(E$3&lt;&gt;"F",E$3&lt;&gt;"Fiber",E$3&lt;&gt;"S",E$3&lt;&gt;"STD",E$3&lt;&gt;"E",E$3&lt;&gt;"EMB",E$3&lt;&gt;"M",E$3&lt;&gt;"MADI",E$3&lt;&gt;"",E$3&lt;&gt;" ",E$3&lt;&gt;"A",E$3&lt;&gt;"AES")</formula>
    </cfRule>
    <cfRule type="expression" dxfId="2420" priority="1106">
      <formula>OR(E$3="",E$3=" ")</formula>
    </cfRule>
    <cfRule type="expression" dxfId="2419" priority="1107">
      <formula>OR(E$3="A",E$3="AES")</formula>
    </cfRule>
    <cfRule type="expression" dxfId="2418" priority="1108">
      <formula>OR(E$3="M",E$3="MADI")</formula>
    </cfRule>
    <cfRule type="expression" dxfId="2417" priority="1109">
      <formula>OR(E$3="E",E$3="EMB")</formula>
    </cfRule>
    <cfRule type="expression" dxfId="2416" priority="1110">
      <formula>OR(E$3="S",E$3="STD")</formula>
    </cfRule>
  </conditionalFormatting>
  <conditionalFormatting sqref="C4:C39">
    <cfRule type="expression" dxfId="2415" priority="1090">
      <formula>OR(C$3="F",C$3="Fiber")</formula>
    </cfRule>
    <cfRule type="expression" dxfId="2414" priority="1097">
      <formula>AND(C$3&lt;&gt;"F",C$3&lt;&gt;"Fiber",C$3&lt;&gt;"S",C$3&lt;&gt;"STD",C$3&lt;&gt;"E",C$3&lt;&gt;"EMB",C$3&lt;&gt;"M",C$3&lt;&gt;"MADI",C$3&lt;&gt;"",C$3&lt;&gt;" ",C$3&lt;&gt;"A",C$3&lt;&gt;"AES")</formula>
    </cfRule>
    <cfRule type="expression" dxfId="2413" priority="1098">
      <formula>OR(C$3="",C$3=" ")</formula>
    </cfRule>
    <cfRule type="expression" dxfId="2412" priority="1099">
      <formula>OR(C$3="A",C$3="AES")</formula>
    </cfRule>
    <cfRule type="expression" dxfId="2411" priority="1100">
      <formula>OR(C$3="M",C$3="MADI")</formula>
    </cfRule>
    <cfRule type="expression" dxfId="2410" priority="1101">
      <formula>OR(C$3="E",C$3="EMB")</formula>
    </cfRule>
    <cfRule type="expression" dxfId="2409" priority="1102">
      <formula>OR(C$3="S",C$3="STD")</formula>
    </cfRule>
  </conditionalFormatting>
  <conditionalFormatting sqref="D4:D39">
    <cfRule type="expression" dxfId="2408" priority="1089">
      <formula>OR(C$3="F",C$3="Fiber")</formula>
    </cfRule>
    <cfRule type="expression" dxfId="2407" priority="1091">
      <formula>AND(C$3&lt;&gt;"F",C$3&lt;&gt;"Fiber",C$3&lt;&gt;"S",C$3&lt;&gt;"STD",C$3&lt;&gt;"E",C$3&lt;&gt;"EMB",C$3&lt;&gt;"M",C$3&lt;&gt;"MADI",C$3&lt;&gt;"",C$3&lt;&gt;" ",C$3&lt;&gt;"A",C$3&lt;&gt;"AES")</formula>
    </cfRule>
    <cfRule type="expression" dxfId="2406" priority="1092">
      <formula>OR(C$3="",C$3=" ")</formula>
    </cfRule>
    <cfRule type="expression" dxfId="2405" priority="1093">
      <formula>OR(C$3="A",C$3="AES")</formula>
    </cfRule>
    <cfRule type="expression" dxfId="2404" priority="1094">
      <formula>OR(C$3="M",C$3="MADI")</formula>
    </cfRule>
    <cfRule type="expression" dxfId="2403" priority="1095">
      <formula>OR(C$3="E",C$3="EMB")</formula>
    </cfRule>
    <cfRule type="expression" dxfId="2402" priority="1096">
      <formula>OR(C$3="S",C$3="STD")</formula>
    </cfRule>
  </conditionalFormatting>
  <conditionalFormatting sqref="A4:A39">
    <cfRule type="expression" dxfId="2401" priority="1076">
      <formula>OR(A$3="F",A$3="Fiber")</formula>
    </cfRule>
    <cfRule type="expression" dxfId="2400" priority="1083">
      <formula>AND(A$3&lt;&gt;"F",A$3&lt;&gt;"Fiber",A$3&lt;&gt;"S",A$3&lt;&gt;"STD",A$3&lt;&gt;"E",A$3&lt;&gt;"EMB",A$3&lt;&gt;"M",A$3&lt;&gt;"MADI",A$3&lt;&gt;"",A$3&lt;&gt;" ",A$3&lt;&gt;"A",A$3&lt;&gt;"AES")</formula>
    </cfRule>
    <cfRule type="expression" dxfId="2399" priority="1084">
      <formula>OR(A$3="",A$3=" ")</formula>
    </cfRule>
    <cfRule type="expression" dxfId="2398" priority="1085">
      <formula>OR(A$3="A",A$3="AES")</formula>
    </cfRule>
    <cfRule type="expression" dxfId="2397" priority="1086">
      <formula>OR(A$3="M",A$3="MADI")</formula>
    </cfRule>
    <cfRule type="expression" dxfId="2396" priority="1087">
      <formula>OR(A$3="E",A$3="EMB")</formula>
    </cfRule>
    <cfRule type="expression" dxfId="2395" priority="1088">
      <formula>OR(A$3="S",A$3="STD")</formula>
    </cfRule>
  </conditionalFormatting>
  <conditionalFormatting sqref="B4:B39">
    <cfRule type="expression" dxfId="2394" priority="1075">
      <formula>OR(A$3="F",A$3="Fiber")</formula>
    </cfRule>
    <cfRule type="expression" dxfId="2393" priority="1077">
      <formula>AND(A$3&lt;&gt;"F",A$3&lt;&gt;"Fiber",A$3&lt;&gt;"S",A$3&lt;&gt;"STD",A$3&lt;&gt;"E",A$3&lt;&gt;"EMB",A$3&lt;&gt;"M",A$3&lt;&gt;"MADI",A$3&lt;&gt;"",A$3&lt;&gt;" ",A$3&lt;&gt;"A",A$3&lt;&gt;"AES")</formula>
    </cfRule>
    <cfRule type="expression" dxfId="2392" priority="1078">
      <formula>OR(A$3="",A$3=" ")</formula>
    </cfRule>
    <cfRule type="expression" dxfId="2391" priority="1079">
      <formula>OR(A$3="A",A$3="AES")</formula>
    </cfRule>
    <cfRule type="expression" dxfId="2390" priority="1080">
      <formula>OR(A$3="M",A$3="MADI")</formula>
    </cfRule>
    <cfRule type="expression" dxfId="2389" priority="1081">
      <formula>OR(A$3="E",A$3="EMB")</formula>
    </cfRule>
    <cfRule type="expression" dxfId="2388" priority="1082">
      <formula>OR(A$3="S",A$3="STD")</formula>
    </cfRule>
  </conditionalFormatting>
  <conditionalFormatting sqref="BK45:BK62">
    <cfRule type="expression" dxfId="1953" priority="500">
      <formula>OR(BK$44="F",BK$44="Fiber")</formula>
    </cfRule>
    <cfRule type="expression" dxfId="1952" priority="507">
      <formula>AND(BK$44&lt;&gt;"FS",BK$44&lt;&gt;"F",BK$44&lt;&gt;"Fiber",BK$44&lt;&gt;"S",BK$44&lt;&gt;"STD",BK$44&lt;&gt;"D",BK$44&lt;&gt;"DIS",BK$44&lt;&gt;"M",BK$44&lt;&gt;"MADI",BK$44&lt;&gt;"",BK$44&lt;&gt;" ",BK$44&lt;&gt;"A",BK$44&lt;&gt;"AES")</formula>
    </cfRule>
    <cfRule type="expression" dxfId="1951" priority="508">
      <formula>OR(BK$44="",BK$44=" ")</formula>
    </cfRule>
    <cfRule type="expression" dxfId="1950" priority="509">
      <formula>OR(BK$44="A",BK$44="AES")</formula>
    </cfRule>
    <cfRule type="expression" dxfId="1949" priority="510">
      <formula>OR(BK$44="M",BK$44="MADI")</formula>
    </cfRule>
    <cfRule type="expression" dxfId="1948" priority="511">
      <formula>OR(BK$44="D",BK$44="DIS")</formula>
    </cfRule>
    <cfRule type="expression" dxfId="1947" priority="512">
      <formula>OR(BK$44="S",BK$44="STD")</formula>
    </cfRule>
    <cfRule type="expression" dxfId="1946" priority="498">
      <formula>OR(BK$44="FS")</formula>
    </cfRule>
  </conditionalFormatting>
  <conditionalFormatting sqref="BL45:BL62">
    <cfRule type="expression" dxfId="1940" priority="499">
      <formula>OR(BK$44="F",BK$44="Fiber")</formula>
    </cfRule>
    <cfRule type="expression" dxfId="1938" priority="501">
      <formula>AND(BK$44&lt;&gt;"FS",BK$44&lt;&gt;"F",BK$44&lt;&gt;"Fiber",BK$44&lt;&gt;"S",BK$44&lt;&gt;"STD",BK$44&lt;&gt;"D",BK$44&lt;&gt;"DIS",BK$44&lt;&gt;"M",BK$44&lt;&gt;"MADI",BK$44&lt;&gt;"",BK$44&lt;&gt;" ",BK$44&lt;&gt;"A",BK$44&lt;&gt;"AES")</formula>
    </cfRule>
    <cfRule type="expression" dxfId="1941" priority="502">
      <formula>OR(BK$44="",BK$44=" ")</formula>
    </cfRule>
    <cfRule type="expression" dxfId="1942" priority="503">
      <formula>OR(BK$44="A",BK$44="AES")</formula>
    </cfRule>
    <cfRule type="expression" dxfId="1943" priority="504">
      <formula>OR(BK$44="M",BK$44="MADI")</formula>
    </cfRule>
    <cfRule type="expression" dxfId="1944" priority="505">
      <formula>OR(BK$44="D",BK$44="DIS")</formula>
    </cfRule>
    <cfRule type="expression" dxfId="1945" priority="506">
      <formula>OR(BK$44="S",BK$44="STD")</formula>
    </cfRule>
    <cfRule type="expression" dxfId="1939" priority="497">
      <formula>OR(BK$44="FS")</formula>
    </cfRule>
  </conditionalFormatting>
  <conditionalFormatting sqref="BI45:BI62">
    <cfRule type="expression" dxfId="984" priority="482">
      <formula>OR(BI$44="FS")</formula>
    </cfRule>
    <cfRule type="expression" dxfId="991" priority="484">
      <formula>OR(BI$44="F",BI$44="Fiber")</formula>
    </cfRule>
    <cfRule type="expression" dxfId="990" priority="491">
      <formula>AND(BI$44&lt;&gt;"FS",BI$44&lt;&gt;"F",BI$44&lt;&gt;"Fiber",BI$44&lt;&gt;"S",BI$44&lt;&gt;"STD",BI$44&lt;&gt;"D",BI$44&lt;&gt;"DIS",BI$44&lt;&gt;"M",BI$44&lt;&gt;"MADI",BI$44&lt;&gt;"",BI$44&lt;&gt;" ",BI$44&lt;&gt;"A",BI$44&lt;&gt;"AES")</formula>
    </cfRule>
    <cfRule type="expression" dxfId="989" priority="492">
      <formula>OR(BI$44="",BI$44=" ")</formula>
    </cfRule>
    <cfRule type="expression" dxfId="988" priority="493">
      <formula>OR(BI$44="A",BI$44="AES")</formula>
    </cfRule>
    <cfRule type="expression" dxfId="987" priority="494">
      <formula>OR(BI$44="M",BI$44="MADI")</formula>
    </cfRule>
    <cfRule type="expression" dxfId="986" priority="495">
      <formula>OR(BI$44="D",BI$44="DIS")</formula>
    </cfRule>
    <cfRule type="expression" dxfId="985" priority="496">
      <formula>OR(BI$44="S",BI$44="STD")</formula>
    </cfRule>
  </conditionalFormatting>
  <conditionalFormatting sqref="BJ45:BJ62">
    <cfRule type="expression" dxfId="968" priority="481">
      <formula>OR(BI$44="FS")</formula>
    </cfRule>
    <cfRule type="expression" dxfId="975" priority="483">
      <formula>OR(BI$44="F",BI$44="Fiber")</formula>
    </cfRule>
    <cfRule type="expression" dxfId="974" priority="485">
      <formula>AND(BI$44&lt;&gt;"FS",BI$44&lt;&gt;"F",BI$44&lt;&gt;"Fiber",BI$44&lt;&gt;"S",BI$44&lt;&gt;"STD",BI$44&lt;&gt;"D",BI$44&lt;&gt;"DIS",BI$44&lt;&gt;"M",BI$44&lt;&gt;"MADI",BI$44&lt;&gt;"",BI$44&lt;&gt;" ",BI$44&lt;&gt;"A",BI$44&lt;&gt;"AES")</formula>
    </cfRule>
    <cfRule type="expression" dxfId="973" priority="486">
      <formula>OR(BI$44="",BI$44=" ")</formula>
    </cfRule>
    <cfRule type="expression" dxfId="972" priority="487">
      <formula>OR(BI$44="A",BI$44="AES")</formula>
    </cfRule>
    <cfRule type="expression" dxfId="971" priority="488">
      <formula>OR(BI$44="M",BI$44="MADI")</formula>
    </cfRule>
    <cfRule type="expression" dxfId="970" priority="489">
      <formula>OR(BI$44="D",BI$44="DIS")</formula>
    </cfRule>
    <cfRule type="expression" dxfId="969" priority="490">
      <formula>OR(BI$44="S",BI$44="STD")</formula>
    </cfRule>
  </conditionalFormatting>
  <conditionalFormatting sqref="BG45:BG62">
    <cfRule type="expression" dxfId="952" priority="466">
      <formula>OR(BG$44="FS")</formula>
    </cfRule>
    <cfRule type="expression" dxfId="959" priority="468">
      <formula>OR(BG$44="F",BG$44="Fiber")</formula>
    </cfRule>
    <cfRule type="expression" dxfId="958" priority="475">
      <formula>AND(BG$44&lt;&gt;"FS",BG$44&lt;&gt;"F",BG$44&lt;&gt;"Fiber",BG$44&lt;&gt;"S",BG$44&lt;&gt;"STD",BG$44&lt;&gt;"D",BG$44&lt;&gt;"DIS",BG$44&lt;&gt;"M",BG$44&lt;&gt;"MADI",BG$44&lt;&gt;"",BG$44&lt;&gt;" ",BG$44&lt;&gt;"A",BG$44&lt;&gt;"AES")</formula>
    </cfRule>
    <cfRule type="expression" dxfId="957" priority="476">
      <formula>OR(BG$44="",BG$44=" ")</formula>
    </cfRule>
    <cfRule type="expression" dxfId="956" priority="477">
      <formula>OR(BG$44="A",BG$44="AES")</formula>
    </cfRule>
    <cfRule type="expression" dxfId="955" priority="478">
      <formula>OR(BG$44="M",BG$44="MADI")</formula>
    </cfRule>
    <cfRule type="expression" dxfId="954" priority="479">
      <formula>OR(BG$44="D",BG$44="DIS")</formula>
    </cfRule>
    <cfRule type="expression" dxfId="953" priority="480">
      <formula>OR(BG$44="S",BG$44="STD")</formula>
    </cfRule>
  </conditionalFormatting>
  <conditionalFormatting sqref="BH45:BH62">
    <cfRule type="expression" dxfId="936" priority="465">
      <formula>OR(BG$44="FS")</formula>
    </cfRule>
    <cfRule type="expression" dxfId="943" priority="467">
      <formula>OR(BG$44="F",BG$44="Fiber")</formula>
    </cfRule>
    <cfRule type="expression" dxfId="942" priority="469">
      <formula>AND(BG$44&lt;&gt;"FS",BG$44&lt;&gt;"F",BG$44&lt;&gt;"Fiber",BG$44&lt;&gt;"S",BG$44&lt;&gt;"STD",BG$44&lt;&gt;"D",BG$44&lt;&gt;"DIS",BG$44&lt;&gt;"M",BG$44&lt;&gt;"MADI",BG$44&lt;&gt;"",BG$44&lt;&gt;" ",BG$44&lt;&gt;"A",BG$44&lt;&gt;"AES")</formula>
    </cfRule>
    <cfRule type="expression" dxfId="941" priority="470">
      <formula>OR(BG$44="",BG$44=" ")</formula>
    </cfRule>
    <cfRule type="expression" dxfId="940" priority="471">
      <formula>OR(BG$44="A",BG$44="AES")</formula>
    </cfRule>
    <cfRule type="expression" dxfId="939" priority="472">
      <formula>OR(BG$44="M",BG$44="MADI")</formula>
    </cfRule>
    <cfRule type="expression" dxfId="938" priority="473">
      <formula>OR(BG$44="D",BG$44="DIS")</formula>
    </cfRule>
    <cfRule type="expression" dxfId="937" priority="474">
      <formula>OR(BG$44="S",BG$44="STD")</formula>
    </cfRule>
  </conditionalFormatting>
  <conditionalFormatting sqref="BE45:BE62">
    <cfRule type="expression" dxfId="920" priority="450">
      <formula>OR(BE$44="FS")</formula>
    </cfRule>
    <cfRule type="expression" dxfId="927" priority="452">
      <formula>OR(BE$44="F",BE$44="Fiber")</formula>
    </cfRule>
    <cfRule type="expression" dxfId="926" priority="459">
      <formula>AND(BE$44&lt;&gt;"FS",BE$44&lt;&gt;"F",BE$44&lt;&gt;"Fiber",BE$44&lt;&gt;"S",BE$44&lt;&gt;"STD",BE$44&lt;&gt;"D",BE$44&lt;&gt;"DIS",BE$44&lt;&gt;"M",BE$44&lt;&gt;"MADI",BE$44&lt;&gt;"",BE$44&lt;&gt;" ",BE$44&lt;&gt;"A",BE$44&lt;&gt;"AES")</formula>
    </cfRule>
    <cfRule type="expression" dxfId="925" priority="460">
      <formula>OR(BE$44="",BE$44=" ")</formula>
    </cfRule>
    <cfRule type="expression" dxfId="924" priority="461">
      <formula>OR(BE$44="A",BE$44="AES")</formula>
    </cfRule>
    <cfRule type="expression" dxfId="923" priority="462">
      <formula>OR(BE$44="M",BE$44="MADI")</formula>
    </cfRule>
    <cfRule type="expression" dxfId="922" priority="463">
      <formula>OR(BE$44="D",BE$44="DIS")</formula>
    </cfRule>
    <cfRule type="expression" dxfId="921" priority="464">
      <formula>OR(BE$44="S",BE$44="STD")</formula>
    </cfRule>
  </conditionalFormatting>
  <conditionalFormatting sqref="BF45:BF62">
    <cfRule type="expression" dxfId="904" priority="449">
      <formula>OR(BE$44="FS")</formula>
    </cfRule>
    <cfRule type="expression" dxfId="911" priority="451">
      <formula>OR(BE$44="F",BE$44="Fiber")</formula>
    </cfRule>
    <cfRule type="expression" dxfId="910" priority="453">
      <formula>AND(BE$44&lt;&gt;"FS",BE$44&lt;&gt;"F",BE$44&lt;&gt;"Fiber",BE$44&lt;&gt;"S",BE$44&lt;&gt;"STD",BE$44&lt;&gt;"D",BE$44&lt;&gt;"DIS",BE$44&lt;&gt;"M",BE$44&lt;&gt;"MADI",BE$44&lt;&gt;"",BE$44&lt;&gt;" ",BE$44&lt;&gt;"A",BE$44&lt;&gt;"AES")</formula>
    </cfRule>
    <cfRule type="expression" dxfId="909" priority="454">
      <formula>OR(BE$44="",BE$44=" ")</formula>
    </cfRule>
    <cfRule type="expression" dxfId="908" priority="455">
      <formula>OR(BE$44="A",BE$44="AES")</formula>
    </cfRule>
    <cfRule type="expression" dxfId="907" priority="456">
      <formula>OR(BE$44="M",BE$44="MADI")</formula>
    </cfRule>
    <cfRule type="expression" dxfId="906" priority="457">
      <formula>OR(BE$44="D",BE$44="DIS")</formula>
    </cfRule>
    <cfRule type="expression" dxfId="905" priority="458">
      <formula>OR(BE$44="S",BE$44="STD")</formula>
    </cfRule>
  </conditionalFormatting>
  <conditionalFormatting sqref="BC45:BC62">
    <cfRule type="expression" dxfId="888" priority="434">
      <formula>OR(BC$44="FS")</formula>
    </cfRule>
    <cfRule type="expression" dxfId="895" priority="436">
      <formula>OR(BC$44="F",BC$44="Fiber")</formula>
    </cfRule>
    <cfRule type="expression" dxfId="894" priority="443">
      <formula>AND(BC$44&lt;&gt;"FS",BC$44&lt;&gt;"F",BC$44&lt;&gt;"Fiber",BC$44&lt;&gt;"S",BC$44&lt;&gt;"STD",BC$44&lt;&gt;"D",BC$44&lt;&gt;"DIS",BC$44&lt;&gt;"M",BC$44&lt;&gt;"MADI",BC$44&lt;&gt;"",BC$44&lt;&gt;" ",BC$44&lt;&gt;"A",BC$44&lt;&gt;"AES")</formula>
    </cfRule>
    <cfRule type="expression" dxfId="893" priority="444">
      <formula>OR(BC$44="",BC$44=" ")</formula>
    </cfRule>
    <cfRule type="expression" dxfId="892" priority="445">
      <formula>OR(BC$44="A",BC$44="AES")</formula>
    </cfRule>
    <cfRule type="expression" dxfId="891" priority="446">
      <formula>OR(BC$44="M",BC$44="MADI")</formula>
    </cfRule>
    <cfRule type="expression" dxfId="890" priority="447">
      <formula>OR(BC$44="D",BC$44="DIS")</formula>
    </cfRule>
    <cfRule type="expression" dxfId="889" priority="448">
      <formula>OR(BC$44="S",BC$44="STD")</formula>
    </cfRule>
  </conditionalFormatting>
  <conditionalFormatting sqref="BD45:BD62">
    <cfRule type="expression" dxfId="872" priority="433">
      <formula>OR(BC$44="FS")</formula>
    </cfRule>
    <cfRule type="expression" dxfId="879" priority="435">
      <formula>OR(BC$44="F",BC$44="Fiber")</formula>
    </cfRule>
    <cfRule type="expression" dxfId="878" priority="437">
      <formula>AND(BC$44&lt;&gt;"FS",BC$44&lt;&gt;"F",BC$44&lt;&gt;"Fiber",BC$44&lt;&gt;"S",BC$44&lt;&gt;"STD",BC$44&lt;&gt;"D",BC$44&lt;&gt;"DIS",BC$44&lt;&gt;"M",BC$44&lt;&gt;"MADI",BC$44&lt;&gt;"",BC$44&lt;&gt;" ",BC$44&lt;&gt;"A",BC$44&lt;&gt;"AES")</formula>
    </cfRule>
    <cfRule type="expression" dxfId="877" priority="438">
      <formula>OR(BC$44="",BC$44=" ")</formula>
    </cfRule>
    <cfRule type="expression" dxfId="876" priority="439">
      <formula>OR(BC$44="A",BC$44="AES")</formula>
    </cfRule>
    <cfRule type="expression" dxfId="875" priority="440">
      <formula>OR(BC$44="M",BC$44="MADI")</formula>
    </cfRule>
    <cfRule type="expression" dxfId="874" priority="441">
      <formula>OR(BC$44="D",BC$44="DIS")</formula>
    </cfRule>
    <cfRule type="expression" dxfId="873" priority="442">
      <formula>OR(BC$44="S",BC$44="STD")</formula>
    </cfRule>
  </conditionalFormatting>
  <conditionalFormatting sqref="BA45:BA62">
    <cfRule type="expression" dxfId="856" priority="418">
      <formula>OR(BA$44="FS")</formula>
    </cfRule>
    <cfRule type="expression" dxfId="863" priority="420">
      <formula>OR(BA$44="F",BA$44="Fiber")</formula>
    </cfRule>
    <cfRule type="expression" dxfId="862" priority="427">
      <formula>AND(BA$44&lt;&gt;"FS",BA$44&lt;&gt;"F",BA$44&lt;&gt;"Fiber",BA$44&lt;&gt;"S",BA$44&lt;&gt;"STD",BA$44&lt;&gt;"D",BA$44&lt;&gt;"DIS",BA$44&lt;&gt;"M",BA$44&lt;&gt;"MADI",BA$44&lt;&gt;"",BA$44&lt;&gt;" ",BA$44&lt;&gt;"A",BA$44&lt;&gt;"AES")</formula>
    </cfRule>
    <cfRule type="expression" dxfId="861" priority="428">
      <formula>OR(BA$44="",BA$44=" ")</formula>
    </cfRule>
    <cfRule type="expression" dxfId="860" priority="429">
      <formula>OR(BA$44="A",BA$44="AES")</formula>
    </cfRule>
    <cfRule type="expression" dxfId="859" priority="430">
      <formula>OR(BA$44="M",BA$44="MADI")</formula>
    </cfRule>
    <cfRule type="expression" dxfId="858" priority="431">
      <formula>OR(BA$44="D",BA$44="DIS")</formula>
    </cfRule>
    <cfRule type="expression" dxfId="857" priority="432">
      <formula>OR(BA$44="S",BA$44="STD")</formula>
    </cfRule>
  </conditionalFormatting>
  <conditionalFormatting sqref="BB45:BB62">
    <cfRule type="expression" dxfId="840" priority="417">
      <formula>OR(BA$44="FS")</formula>
    </cfRule>
    <cfRule type="expression" dxfId="847" priority="419">
      <formula>OR(BA$44="F",BA$44="Fiber")</formula>
    </cfRule>
    <cfRule type="expression" dxfId="846" priority="421">
      <formula>AND(BA$44&lt;&gt;"FS",BA$44&lt;&gt;"F",BA$44&lt;&gt;"Fiber",BA$44&lt;&gt;"S",BA$44&lt;&gt;"STD",BA$44&lt;&gt;"D",BA$44&lt;&gt;"DIS",BA$44&lt;&gt;"M",BA$44&lt;&gt;"MADI",BA$44&lt;&gt;"",BA$44&lt;&gt;" ",BA$44&lt;&gt;"A",BA$44&lt;&gt;"AES")</formula>
    </cfRule>
    <cfRule type="expression" dxfId="845" priority="422">
      <formula>OR(BA$44="",BA$44=" ")</formula>
    </cfRule>
    <cfRule type="expression" dxfId="844" priority="423">
      <formula>OR(BA$44="A",BA$44="AES")</formula>
    </cfRule>
    <cfRule type="expression" dxfId="843" priority="424">
      <formula>OR(BA$44="M",BA$44="MADI")</formula>
    </cfRule>
    <cfRule type="expression" dxfId="842" priority="425">
      <formula>OR(BA$44="D",BA$44="DIS")</formula>
    </cfRule>
    <cfRule type="expression" dxfId="841" priority="426">
      <formula>OR(BA$44="S",BA$44="STD")</formula>
    </cfRule>
  </conditionalFormatting>
  <conditionalFormatting sqref="AY45:AY62">
    <cfRule type="expression" dxfId="824" priority="402">
      <formula>OR(AY$44="FS")</formula>
    </cfRule>
    <cfRule type="expression" dxfId="831" priority="404">
      <formula>OR(AY$44="F",AY$44="Fiber")</formula>
    </cfRule>
    <cfRule type="expression" dxfId="830" priority="411">
      <formula>AND(AY$44&lt;&gt;"FS",AY$44&lt;&gt;"F",AY$44&lt;&gt;"Fiber",AY$44&lt;&gt;"S",AY$44&lt;&gt;"STD",AY$44&lt;&gt;"D",AY$44&lt;&gt;"DIS",AY$44&lt;&gt;"M",AY$44&lt;&gt;"MADI",AY$44&lt;&gt;"",AY$44&lt;&gt;" ",AY$44&lt;&gt;"A",AY$44&lt;&gt;"AES")</formula>
    </cfRule>
    <cfRule type="expression" dxfId="829" priority="412">
      <formula>OR(AY$44="",AY$44=" ")</formula>
    </cfRule>
    <cfRule type="expression" dxfId="828" priority="413">
      <formula>OR(AY$44="A",AY$44="AES")</formula>
    </cfRule>
    <cfRule type="expression" dxfId="827" priority="414">
      <formula>OR(AY$44="M",AY$44="MADI")</formula>
    </cfRule>
    <cfRule type="expression" dxfId="826" priority="415">
      <formula>OR(AY$44="D",AY$44="DIS")</formula>
    </cfRule>
    <cfRule type="expression" dxfId="825" priority="416">
      <formula>OR(AY$44="S",AY$44="STD")</formula>
    </cfRule>
  </conditionalFormatting>
  <conditionalFormatting sqref="AZ45:AZ62">
    <cfRule type="expression" dxfId="808" priority="401">
      <formula>OR(AY$44="FS")</formula>
    </cfRule>
    <cfRule type="expression" dxfId="815" priority="403">
      <formula>OR(AY$44="F",AY$44="Fiber")</formula>
    </cfRule>
    <cfRule type="expression" dxfId="814" priority="405">
      <formula>AND(AY$44&lt;&gt;"FS",AY$44&lt;&gt;"F",AY$44&lt;&gt;"Fiber",AY$44&lt;&gt;"S",AY$44&lt;&gt;"STD",AY$44&lt;&gt;"D",AY$44&lt;&gt;"DIS",AY$44&lt;&gt;"M",AY$44&lt;&gt;"MADI",AY$44&lt;&gt;"",AY$44&lt;&gt;" ",AY$44&lt;&gt;"A",AY$44&lt;&gt;"AES")</formula>
    </cfRule>
    <cfRule type="expression" dxfId="813" priority="406">
      <formula>OR(AY$44="",AY$44=" ")</formula>
    </cfRule>
    <cfRule type="expression" dxfId="812" priority="407">
      <formula>OR(AY$44="A",AY$44="AES")</formula>
    </cfRule>
    <cfRule type="expression" dxfId="811" priority="408">
      <formula>OR(AY$44="M",AY$44="MADI")</formula>
    </cfRule>
    <cfRule type="expression" dxfId="810" priority="409">
      <formula>OR(AY$44="D",AY$44="DIS")</formula>
    </cfRule>
    <cfRule type="expression" dxfId="809" priority="410">
      <formula>OR(AY$44="S",AY$44="STD")</formula>
    </cfRule>
  </conditionalFormatting>
  <conditionalFormatting sqref="AW45:AW62">
    <cfRule type="expression" dxfId="792" priority="386">
      <formula>OR(AW$44="FS")</formula>
    </cfRule>
    <cfRule type="expression" dxfId="799" priority="388">
      <formula>OR(AW$44="F",AW$44="Fiber")</formula>
    </cfRule>
    <cfRule type="expression" dxfId="798" priority="395">
      <formula>AND(AW$44&lt;&gt;"FS",AW$44&lt;&gt;"F",AW$44&lt;&gt;"Fiber",AW$44&lt;&gt;"S",AW$44&lt;&gt;"STD",AW$44&lt;&gt;"D",AW$44&lt;&gt;"DIS",AW$44&lt;&gt;"M",AW$44&lt;&gt;"MADI",AW$44&lt;&gt;"",AW$44&lt;&gt;" ",AW$44&lt;&gt;"A",AW$44&lt;&gt;"AES")</formula>
    </cfRule>
    <cfRule type="expression" dxfId="797" priority="396">
      <formula>OR(AW$44="",AW$44=" ")</formula>
    </cfRule>
    <cfRule type="expression" dxfId="796" priority="397">
      <formula>OR(AW$44="A",AW$44="AES")</formula>
    </cfRule>
    <cfRule type="expression" dxfId="795" priority="398">
      <formula>OR(AW$44="M",AW$44="MADI")</formula>
    </cfRule>
    <cfRule type="expression" dxfId="794" priority="399">
      <formula>OR(AW$44="D",AW$44="DIS")</formula>
    </cfRule>
    <cfRule type="expression" dxfId="793" priority="400">
      <formula>OR(AW$44="S",AW$44="STD")</formula>
    </cfRule>
  </conditionalFormatting>
  <conditionalFormatting sqref="AX45:AX62">
    <cfRule type="expression" dxfId="776" priority="385">
      <formula>OR(AW$44="FS")</formula>
    </cfRule>
    <cfRule type="expression" dxfId="783" priority="387">
      <formula>OR(AW$44="F",AW$44="Fiber")</formula>
    </cfRule>
    <cfRule type="expression" dxfId="782" priority="389">
      <formula>AND(AW$44&lt;&gt;"FS",AW$44&lt;&gt;"F",AW$44&lt;&gt;"Fiber",AW$44&lt;&gt;"S",AW$44&lt;&gt;"STD",AW$44&lt;&gt;"D",AW$44&lt;&gt;"DIS",AW$44&lt;&gt;"M",AW$44&lt;&gt;"MADI",AW$44&lt;&gt;"",AW$44&lt;&gt;" ",AW$44&lt;&gt;"A",AW$44&lt;&gt;"AES")</formula>
    </cfRule>
    <cfRule type="expression" dxfId="781" priority="390">
      <formula>OR(AW$44="",AW$44=" ")</formula>
    </cfRule>
    <cfRule type="expression" dxfId="780" priority="391">
      <formula>OR(AW$44="A",AW$44="AES")</formula>
    </cfRule>
    <cfRule type="expression" dxfId="779" priority="392">
      <formula>OR(AW$44="M",AW$44="MADI")</formula>
    </cfRule>
    <cfRule type="expression" dxfId="778" priority="393">
      <formula>OR(AW$44="D",AW$44="DIS")</formula>
    </cfRule>
    <cfRule type="expression" dxfId="777" priority="394">
      <formula>OR(AW$44="S",AW$44="STD")</formula>
    </cfRule>
  </conditionalFormatting>
  <conditionalFormatting sqref="AU45:AU62">
    <cfRule type="expression" dxfId="760" priority="370">
      <formula>OR(AU$44="FS")</formula>
    </cfRule>
    <cfRule type="expression" dxfId="767" priority="372">
      <formula>OR(AU$44="F",AU$44="Fiber")</formula>
    </cfRule>
    <cfRule type="expression" dxfId="766" priority="379">
      <formula>AND(AU$44&lt;&gt;"FS",AU$44&lt;&gt;"F",AU$44&lt;&gt;"Fiber",AU$44&lt;&gt;"S",AU$44&lt;&gt;"STD",AU$44&lt;&gt;"D",AU$44&lt;&gt;"DIS",AU$44&lt;&gt;"M",AU$44&lt;&gt;"MADI",AU$44&lt;&gt;"",AU$44&lt;&gt;" ",AU$44&lt;&gt;"A",AU$44&lt;&gt;"AES")</formula>
    </cfRule>
    <cfRule type="expression" dxfId="765" priority="380">
      <formula>OR(AU$44="",AU$44=" ")</formula>
    </cfRule>
    <cfRule type="expression" dxfId="764" priority="381">
      <formula>OR(AU$44="A",AU$44="AES")</formula>
    </cfRule>
    <cfRule type="expression" dxfId="763" priority="382">
      <formula>OR(AU$44="M",AU$44="MADI")</formula>
    </cfRule>
    <cfRule type="expression" dxfId="762" priority="383">
      <formula>OR(AU$44="D",AU$44="DIS")</formula>
    </cfRule>
    <cfRule type="expression" dxfId="761" priority="384">
      <formula>OR(AU$44="S",AU$44="STD")</formula>
    </cfRule>
  </conditionalFormatting>
  <conditionalFormatting sqref="AV45:AV62">
    <cfRule type="expression" dxfId="744" priority="369">
      <formula>OR(AU$44="FS")</formula>
    </cfRule>
    <cfRule type="expression" dxfId="751" priority="371">
      <formula>OR(AU$44="F",AU$44="Fiber")</formula>
    </cfRule>
    <cfRule type="expression" dxfId="750" priority="373">
      <formula>AND(AU$44&lt;&gt;"FS",AU$44&lt;&gt;"F",AU$44&lt;&gt;"Fiber",AU$44&lt;&gt;"S",AU$44&lt;&gt;"STD",AU$44&lt;&gt;"D",AU$44&lt;&gt;"DIS",AU$44&lt;&gt;"M",AU$44&lt;&gt;"MADI",AU$44&lt;&gt;"",AU$44&lt;&gt;" ",AU$44&lt;&gt;"A",AU$44&lt;&gt;"AES")</formula>
    </cfRule>
    <cfRule type="expression" dxfId="749" priority="374">
      <formula>OR(AU$44="",AU$44=" ")</formula>
    </cfRule>
    <cfRule type="expression" dxfId="748" priority="375">
      <formula>OR(AU$44="A",AU$44="AES")</formula>
    </cfRule>
    <cfRule type="expression" dxfId="747" priority="376">
      <formula>OR(AU$44="M",AU$44="MADI")</formula>
    </cfRule>
    <cfRule type="expression" dxfId="746" priority="377">
      <formula>OR(AU$44="D",AU$44="DIS")</formula>
    </cfRule>
    <cfRule type="expression" dxfId="745" priority="378">
      <formula>OR(AU$44="S",AU$44="STD")</formula>
    </cfRule>
  </conditionalFormatting>
  <conditionalFormatting sqref="AS45:AS62">
    <cfRule type="expression" dxfId="728" priority="354">
      <formula>OR(AS$44="FS")</formula>
    </cfRule>
    <cfRule type="expression" dxfId="735" priority="356">
      <formula>OR(AS$44="F",AS$44="Fiber")</formula>
    </cfRule>
    <cfRule type="expression" dxfId="734" priority="363">
      <formula>AND(AS$44&lt;&gt;"FS",AS$44&lt;&gt;"F",AS$44&lt;&gt;"Fiber",AS$44&lt;&gt;"S",AS$44&lt;&gt;"STD",AS$44&lt;&gt;"D",AS$44&lt;&gt;"DIS",AS$44&lt;&gt;"M",AS$44&lt;&gt;"MADI",AS$44&lt;&gt;"",AS$44&lt;&gt;" ",AS$44&lt;&gt;"A",AS$44&lt;&gt;"AES")</formula>
    </cfRule>
    <cfRule type="expression" dxfId="733" priority="364">
      <formula>OR(AS$44="",AS$44=" ")</formula>
    </cfRule>
    <cfRule type="expression" dxfId="732" priority="365">
      <formula>OR(AS$44="A",AS$44="AES")</formula>
    </cfRule>
    <cfRule type="expression" dxfId="731" priority="366">
      <formula>OR(AS$44="M",AS$44="MADI")</formula>
    </cfRule>
    <cfRule type="expression" dxfId="730" priority="367">
      <formula>OR(AS$44="D",AS$44="DIS")</formula>
    </cfRule>
    <cfRule type="expression" dxfId="729" priority="368">
      <formula>OR(AS$44="S",AS$44="STD")</formula>
    </cfRule>
  </conditionalFormatting>
  <conditionalFormatting sqref="AT45:AT62">
    <cfRule type="expression" dxfId="712" priority="353">
      <formula>OR(AS$44="FS")</formula>
    </cfRule>
    <cfRule type="expression" dxfId="719" priority="355">
      <formula>OR(AS$44="F",AS$44="Fiber")</formula>
    </cfRule>
    <cfRule type="expression" dxfId="718" priority="357">
      <formula>AND(AS$44&lt;&gt;"FS",AS$44&lt;&gt;"F",AS$44&lt;&gt;"Fiber",AS$44&lt;&gt;"S",AS$44&lt;&gt;"STD",AS$44&lt;&gt;"D",AS$44&lt;&gt;"DIS",AS$44&lt;&gt;"M",AS$44&lt;&gt;"MADI",AS$44&lt;&gt;"",AS$44&lt;&gt;" ",AS$44&lt;&gt;"A",AS$44&lt;&gt;"AES")</formula>
    </cfRule>
    <cfRule type="expression" dxfId="717" priority="358">
      <formula>OR(AS$44="",AS$44=" ")</formula>
    </cfRule>
    <cfRule type="expression" dxfId="716" priority="359">
      <formula>OR(AS$44="A",AS$44="AES")</formula>
    </cfRule>
    <cfRule type="expression" dxfId="715" priority="360">
      <formula>OR(AS$44="M",AS$44="MADI")</formula>
    </cfRule>
    <cfRule type="expression" dxfId="714" priority="361">
      <formula>OR(AS$44="D",AS$44="DIS")</formula>
    </cfRule>
    <cfRule type="expression" dxfId="713" priority="362">
      <formula>OR(AS$44="S",AS$44="STD")</formula>
    </cfRule>
  </conditionalFormatting>
  <conditionalFormatting sqref="AQ45:AQ62">
    <cfRule type="expression" dxfId="696" priority="338">
      <formula>OR(AQ$44="FS")</formula>
    </cfRule>
    <cfRule type="expression" dxfId="703" priority="340">
      <formula>OR(AQ$44="F",AQ$44="Fiber")</formula>
    </cfRule>
    <cfRule type="expression" dxfId="702" priority="347">
      <formula>AND(AQ$44&lt;&gt;"FS",AQ$44&lt;&gt;"F",AQ$44&lt;&gt;"Fiber",AQ$44&lt;&gt;"S",AQ$44&lt;&gt;"STD",AQ$44&lt;&gt;"D",AQ$44&lt;&gt;"DIS",AQ$44&lt;&gt;"M",AQ$44&lt;&gt;"MADI",AQ$44&lt;&gt;"",AQ$44&lt;&gt;" ",AQ$44&lt;&gt;"A",AQ$44&lt;&gt;"AES")</formula>
    </cfRule>
    <cfRule type="expression" dxfId="701" priority="348">
      <formula>OR(AQ$44="",AQ$44=" ")</formula>
    </cfRule>
    <cfRule type="expression" dxfId="700" priority="349">
      <formula>OR(AQ$44="A",AQ$44="AES")</formula>
    </cfRule>
    <cfRule type="expression" dxfId="699" priority="350">
      <formula>OR(AQ$44="M",AQ$44="MADI")</formula>
    </cfRule>
    <cfRule type="expression" dxfId="698" priority="351">
      <formula>OR(AQ$44="D",AQ$44="DIS")</formula>
    </cfRule>
    <cfRule type="expression" dxfId="697" priority="352">
      <formula>OR(AQ$44="S",AQ$44="STD")</formula>
    </cfRule>
  </conditionalFormatting>
  <conditionalFormatting sqref="AR45:AR62">
    <cfRule type="expression" dxfId="680" priority="337">
      <formula>OR(AQ$44="FS")</formula>
    </cfRule>
    <cfRule type="expression" dxfId="687" priority="339">
      <formula>OR(AQ$44="F",AQ$44="Fiber")</formula>
    </cfRule>
    <cfRule type="expression" dxfId="686" priority="341">
      <formula>AND(AQ$44&lt;&gt;"FS",AQ$44&lt;&gt;"F",AQ$44&lt;&gt;"Fiber",AQ$44&lt;&gt;"S",AQ$44&lt;&gt;"STD",AQ$44&lt;&gt;"D",AQ$44&lt;&gt;"DIS",AQ$44&lt;&gt;"M",AQ$44&lt;&gt;"MADI",AQ$44&lt;&gt;"",AQ$44&lt;&gt;" ",AQ$44&lt;&gt;"A",AQ$44&lt;&gt;"AES")</formula>
    </cfRule>
    <cfRule type="expression" dxfId="685" priority="342">
      <formula>OR(AQ$44="",AQ$44=" ")</formula>
    </cfRule>
    <cfRule type="expression" dxfId="684" priority="343">
      <formula>OR(AQ$44="A",AQ$44="AES")</formula>
    </cfRule>
    <cfRule type="expression" dxfId="683" priority="344">
      <formula>OR(AQ$44="M",AQ$44="MADI")</formula>
    </cfRule>
    <cfRule type="expression" dxfId="682" priority="345">
      <formula>OR(AQ$44="D",AQ$44="DIS")</formula>
    </cfRule>
    <cfRule type="expression" dxfId="681" priority="346">
      <formula>OR(AQ$44="S",AQ$44="STD")</formula>
    </cfRule>
  </conditionalFormatting>
  <conditionalFormatting sqref="AO45:AO62">
    <cfRule type="expression" dxfId="664" priority="322">
      <formula>OR(AO$44="FS")</formula>
    </cfRule>
    <cfRule type="expression" dxfId="671" priority="324">
      <formula>OR(AO$44="F",AO$44="Fiber")</formula>
    </cfRule>
    <cfRule type="expression" dxfId="670" priority="331">
      <formula>AND(AO$44&lt;&gt;"FS",AO$44&lt;&gt;"F",AO$44&lt;&gt;"Fiber",AO$44&lt;&gt;"S",AO$44&lt;&gt;"STD",AO$44&lt;&gt;"D",AO$44&lt;&gt;"DIS",AO$44&lt;&gt;"M",AO$44&lt;&gt;"MADI",AO$44&lt;&gt;"",AO$44&lt;&gt;" ",AO$44&lt;&gt;"A",AO$44&lt;&gt;"AES")</formula>
    </cfRule>
    <cfRule type="expression" dxfId="669" priority="332">
      <formula>OR(AO$44="",AO$44=" ")</formula>
    </cfRule>
    <cfRule type="expression" dxfId="668" priority="333">
      <formula>OR(AO$44="A",AO$44="AES")</formula>
    </cfRule>
    <cfRule type="expression" dxfId="667" priority="334">
      <formula>OR(AO$44="M",AO$44="MADI")</formula>
    </cfRule>
    <cfRule type="expression" dxfId="666" priority="335">
      <formula>OR(AO$44="D",AO$44="DIS")</formula>
    </cfRule>
    <cfRule type="expression" dxfId="665" priority="336">
      <formula>OR(AO$44="S",AO$44="STD")</formula>
    </cfRule>
  </conditionalFormatting>
  <conditionalFormatting sqref="AP45:AP62">
    <cfRule type="expression" dxfId="648" priority="321">
      <formula>OR(AO$44="FS")</formula>
    </cfRule>
    <cfRule type="expression" dxfId="655" priority="323">
      <formula>OR(AO$44="F",AO$44="Fiber")</formula>
    </cfRule>
    <cfRule type="expression" dxfId="654" priority="325">
      <formula>AND(AO$44&lt;&gt;"FS",AO$44&lt;&gt;"F",AO$44&lt;&gt;"Fiber",AO$44&lt;&gt;"S",AO$44&lt;&gt;"STD",AO$44&lt;&gt;"D",AO$44&lt;&gt;"DIS",AO$44&lt;&gt;"M",AO$44&lt;&gt;"MADI",AO$44&lt;&gt;"",AO$44&lt;&gt;" ",AO$44&lt;&gt;"A",AO$44&lt;&gt;"AES")</formula>
    </cfRule>
    <cfRule type="expression" dxfId="653" priority="326">
      <formula>OR(AO$44="",AO$44=" ")</formula>
    </cfRule>
    <cfRule type="expression" dxfId="652" priority="327">
      <formula>OR(AO$44="A",AO$44="AES")</formula>
    </cfRule>
    <cfRule type="expression" dxfId="651" priority="328">
      <formula>OR(AO$44="M",AO$44="MADI")</formula>
    </cfRule>
    <cfRule type="expression" dxfId="650" priority="329">
      <formula>OR(AO$44="D",AO$44="DIS")</formula>
    </cfRule>
    <cfRule type="expression" dxfId="649" priority="330">
      <formula>OR(AO$44="S",AO$44="STD")</formula>
    </cfRule>
  </conditionalFormatting>
  <conditionalFormatting sqref="AM45:AM62">
    <cfRule type="expression" dxfId="632" priority="306">
      <formula>OR(AM$44="FS")</formula>
    </cfRule>
    <cfRule type="expression" dxfId="639" priority="308">
      <formula>OR(AM$44="F",AM$44="Fiber")</formula>
    </cfRule>
    <cfRule type="expression" dxfId="638" priority="315">
      <formula>AND(AM$44&lt;&gt;"FS",AM$44&lt;&gt;"F",AM$44&lt;&gt;"Fiber",AM$44&lt;&gt;"S",AM$44&lt;&gt;"STD",AM$44&lt;&gt;"D",AM$44&lt;&gt;"DIS",AM$44&lt;&gt;"M",AM$44&lt;&gt;"MADI",AM$44&lt;&gt;"",AM$44&lt;&gt;" ",AM$44&lt;&gt;"A",AM$44&lt;&gt;"AES")</formula>
    </cfRule>
    <cfRule type="expression" dxfId="637" priority="316">
      <formula>OR(AM$44="",AM$44=" ")</formula>
    </cfRule>
    <cfRule type="expression" dxfId="636" priority="317">
      <formula>OR(AM$44="A",AM$44="AES")</formula>
    </cfRule>
    <cfRule type="expression" dxfId="635" priority="318">
      <formula>OR(AM$44="M",AM$44="MADI")</formula>
    </cfRule>
    <cfRule type="expression" dxfId="634" priority="319">
      <formula>OR(AM$44="D",AM$44="DIS")</formula>
    </cfRule>
    <cfRule type="expression" dxfId="633" priority="320">
      <formula>OR(AM$44="S",AM$44="STD")</formula>
    </cfRule>
  </conditionalFormatting>
  <conditionalFormatting sqref="AN45:AN62">
    <cfRule type="expression" dxfId="616" priority="305">
      <formula>OR(AM$44="FS")</formula>
    </cfRule>
    <cfRule type="expression" dxfId="623" priority="307">
      <formula>OR(AM$44="F",AM$44="Fiber")</formula>
    </cfRule>
    <cfRule type="expression" dxfId="622" priority="309">
      <formula>AND(AM$44&lt;&gt;"FS",AM$44&lt;&gt;"F",AM$44&lt;&gt;"Fiber",AM$44&lt;&gt;"S",AM$44&lt;&gt;"STD",AM$44&lt;&gt;"D",AM$44&lt;&gt;"DIS",AM$44&lt;&gt;"M",AM$44&lt;&gt;"MADI",AM$44&lt;&gt;"",AM$44&lt;&gt;" ",AM$44&lt;&gt;"A",AM$44&lt;&gt;"AES")</formula>
    </cfRule>
    <cfRule type="expression" dxfId="621" priority="310">
      <formula>OR(AM$44="",AM$44=" ")</formula>
    </cfRule>
    <cfRule type="expression" dxfId="620" priority="311">
      <formula>OR(AM$44="A",AM$44="AES")</formula>
    </cfRule>
    <cfRule type="expression" dxfId="619" priority="312">
      <formula>OR(AM$44="M",AM$44="MADI")</formula>
    </cfRule>
    <cfRule type="expression" dxfId="618" priority="313">
      <formula>OR(AM$44="D",AM$44="DIS")</formula>
    </cfRule>
    <cfRule type="expression" dxfId="617" priority="314">
      <formula>OR(AM$44="S",AM$44="STD")</formula>
    </cfRule>
  </conditionalFormatting>
  <conditionalFormatting sqref="AK45:AK62">
    <cfRule type="expression" dxfId="600" priority="290">
      <formula>OR(AK$44="FS")</formula>
    </cfRule>
    <cfRule type="expression" dxfId="607" priority="292">
      <formula>OR(AK$44="F",AK$44="Fiber")</formula>
    </cfRule>
    <cfRule type="expression" dxfId="606" priority="299">
      <formula>AND(AK$44&lt;&gt;"FS",AK$44&lt;&gt;"F",AK$44&lt;&gt;"Fiber",AK$44&lt;&gt;"S",AK$44&lt;&gt;"STD",AK$44&lt;&gt;"D",AK$44&lt;&gt;"DIS",AK$44&lt;&gt;"M",AK$44&lt;&gt;"MADI",AK$44&lt;&gt;"",AK$44&lt;&gt;" ",AK$44&lt;&gt;"A",AK$44&lt;&gt;"AES")</formula>
    </cfRule>
    <cfRule type="expression" dxfId="605" priority="300">
      <formula>OR(AK$44="",AK$44=" ")</formula>
    </cfRule>
    <cfRule type="expression" dxfId="604" priority="301">
      <formula>OR(AK$44="A",AK$44="AES")</formula>
    </cfRule>
    <cfRule type="expression" dxfId="603" priority="302">
      <formula>OR(AK$44="M",AK$44="MADI")</formula>
    </cfRule>
    <cfRule type="expression" dxfId="602" priority="303">
      <formula>OR(AK$44="D",AK$44="DIS")</formula>
    </cfRule>
    <cfRule type="expression" dxfId="601" priority="304">
      <formula>OR(AK$44="S",AK$44="STD")</formula>
    </cfRule>
  </conditionalFormatting>
  <conditionalFormatting sqref="AL45:AL62">
    <cfRule type="expression" dxfId="584" priority="289">
      <formula>OR(AK$44="FS")</formula>
    </cfRule>
    <cfRule type="expression" dxfId="591" priority="291">
      <formula>OR(AK$44="F",AK$44="Fiber")</formula>
    </cfRule>
    <cfRule type="expression" dxfId="590" priority="293">
      <formula>AND(AK$44&lt;&gt;"FS",AK$44&lt;&gt;"F",AK$44&lt;&gt;"Fiber",AK$44&lt;&gt;"S",AK$44&lt;&gt;"STD",AK$44&lt;&gt;"D",AK$44&lt;&gt;"DIS",AK$44&lt;&gt;"M",AK$44&lt;&gt;"MADI",AK$44&lt;&gt;"",AK$44&lt;&gt;" ",AK$44&lt;&gt;"A",AK$44&lt;&gt;"AES")</formula>
    </cfRule>
    <cfRule type="expression" dxfId="589" priority="294">
      <formula>OR(AK$44="",AK$44=" ")</formula>
    </cfRule>
    <cfRule type="expression" dxfId="588" priority="295">
      <formula>OR(AK$44="A",AK$44="AES")</formula>
    </cfRule>
    <cfRule type="expression" dxfId="587" priority="296">
      <formula>OR(AK$44="M",AK$44="MADI")</formula>
    </cfRule>
    <cfRule type="expression" dxfId="586" priority="297">
      <formula>OR(AK$44="D",AK$44="DIS")</formula>
    </cfRule>
    <cfRule type="expression" dxfId="585" priority="298">
      <formula>OR(AK$44="S",AK$44="STD")</formula>
    </cfRule>
  </conditionalFormatting>
  <conditionalFormatting sqref="AI45:AI62">
    <cfRule type="expression" dxfId="568" priority="274">
      <formula>OR(AI$44="FS")</formula>
    </cfRule>
    <cfRule type="expression" dxfId="575" priority="276">
      <formula>OR(AI$44="F",AI$44="Fiber")</formula>
    </cfRule>
    <cfRule type="expression" dxfId="574" priority="283">
      <formula>AND(AI$44&lt;&gt;"FS",AI$44&lt;&gt;"F",AI$44&lt;&gt;"Fiber",AI$44&lt;&gt;"S",AI$44&lt;&gt;"STD",AI$44&lt;&gt;"D",AI$44&lt;&gt;"DIS",AI$44&lt;&gt;"M",AI$44&lt;&gt;"MADI",AI$44&lt;&gt;"",AI$44&lt;&gt;" ",AI$44&lt;&gt;"A",AI$44&lt;&gt;"AES")</formula>
    </cfRule>
    <cfRule type="expression" dxfId="573" priority="284">
      <formula>OR(AI$44="",AI$44=" ")</formula>
    </cfRule>
    <cfRule type="expression" dxfId="572" priority="285">
      <formula>OR(AI$44="A",AI$44="AES")</formula>
    </cfRule>
    <cfRule type="expression" dxfId="571" priority="286">
      <formula>OR(AI$44="M",AI$44="MADI")</formula>
    </cfRule>
    <cfRule type="expression" dxfId="570" priority="287">
      <formula>OR(AI$44="D",AI$44="DIS")</formula>
    </cfRule>
    <cfRule type="expression" dxfId="569" priority="288">
      <formula>OR(AI$44="S",AI$44="STD")</formula>
    </cfRule>
  </conditionalFormatting>
  <conditionalFormatting sqref="AJ45:AJ62">
    <cfRule type="expression" dxfId="552" priority="273">
      <formula>OR(AI$44="FS")</formula>
    </cfRule>
    <cfRule type="expression" dxfId="559" priority="275">
      <formula>OR(AI$44="F",AI$44="Fiber")</formula>
    </cfRule>
    <cfRule type="expression" dxfId="558" priority="277">
      <formula>AND(AI$44&lt;&gt;"FS",AI$44&lt;&gt;"F",AI$44&lt;&gt;"Fiber",AI$44&lt;&gt;"S",AI$44&lt;&gt;"STD",AI$44&lt;&gt;"D",AI$44&lt;&gt;"DIS",AI$44&lt;&gt;"M",AI$44&lt;&gt;"MADI",AI$44&lt;&gt;"",AI$44&lt;&gt;" ",AI$44&lt;&gt;"A",AI$44&lt;&gt;"AES")</formula>
    </cfRule>
    <cfRule type="expression" dxfId="557" priority="278">
      <formula>OR(AI$44="",AI$44=" ")</formula>
    </cfRule>
    <cfRule type="expression" dxfId="556" priority="279">
      <formula>OR(AI$44="A",AI$44="AES")</formula>
    </cfRule>
    <cfRule type="expression" dxfId="555" priority="280">
      <formula>OR(AI$44="M",AI$44="MADI")</formula>
    </cfRule>
    <cfRule type="expression" dxfId="554" priority="281">
      <formula>OR(AI$44="D",AI$44="DIS")</formula>
    </cfRule>
    <cfRule type="expression" dxfId="553" priority="282">
      <formula>OR(AI$44="S",AI$44="STD")</formula>
    </cfRule>
  </conditionalFormatting>
  <conditionalFormatting sqref="AG45:AG62">
    <cfRule type="expression" dxfId="536" priority="258">
      <formula>OR(AG$44="FS")</formula>
    </cfRule>
    <cfRule type="expression" dxfId="543" priority="260">
      <formula>OR(AG$44="F",AG$44="Fiber")</formula>
    </cfRule>
    <cfRule type="expression" dxfId="542" priority="267">
      <formula>AND(AG$44&lt;&gt;"FS",AG$44&lt;&gt;"F",AG$44&lt;&gt;"Fiber",AG$44&lt;&gt;"S",AG$44&lt;&gt;"STD",AG$44&lt;&gt;"D",AG$44&lt;&gt;"DIS",AG$44&lt;&gt;"M",AG$44&lt;&gt;"MADI",AG$44&lt;&gt;"",AG$44&lt;&gt;" ",AG$44&lt;&gt;"A",AG$44&lt;&gt;"AES")</formula>
    </cfRule>
    <cfRule type="expression" dxfId="541" priority="268">
      <formula>OR(AG$44="",AG$44=" ")</formula>
    </cfRule>
    <cfRule type="expression" dxfId="540" priority="269">
      <formula>OR(AG$44="A",AG$44="AES")</formula>
    </cfRule>
    <cfRule type="expression" dxfId="539" priority="270">
      <formula>OR(AG$44="M",AG$44="MADI")</formula>
    </cfRule>
    <cfRule type="expression" dxfId="538" priority="271">
      <formula>OR(AG$44="D",AG$44="DIS")</formula>
    </cfRule>
    <cfRule type="expression" dxfId="537" priority="272">
      <formula>OR(AG$44="S",AG$44="STD")</formula>
    </cfRule>
  </conditionalFormatting>
  <conditionalFormatting sqref="AH45:AH62">
    <cfRule type="expression" dxfId="520" priority="257">
      <formula>OR(AG$44="FS")</formula>
    </cfRule>
    <cfRule type="expression" dxfId="527" priority="259">
      <formula>OR(AG$44="F",AG$44="Fiber")</formula>
    </cfRule>
    <cfRule type="expression" dxfId="526" priority="261">
      <formula>AND(AG$44&lt;&gt;"FS",AG$44&lt;&gt;"F",AG$44&lt;&gt;"Fiber",AG$44&lt;&gt;"S",AG$44&lt;&gt;"STD",AG$44&lt;&gt;"D",AG$44&lt;&gt;"DIS",AG$44&lt;&gt;"M",AG$44&lt;&gt;"MADI",AG$44&lt;&gt;"",AG$44&lt;&gt;" ",AG$44&lt;&gt;"A",AG$44&lt;&gt;"AES")</formula>
    </cfRule>
    <cfRule type="expression" dxfId="525" priority="262">
      <formula>OR(AG$44="",AG$44=" ")</formula>
    </cfRule>
    <cfRule type="expression" dxfId="524" priority="263">
      <formula>OR(AG$44="A",AG$44="AES")</formula>
    </cfRule>
    <cfRule type="expression" dxfId="523" priority="264">
      <formula>OR(AG$44="M",AG$44="MADI")</formula>
    </cfRule>
    <cfRule type="expression" dxfId="522" priority="265">
      <formula>OR(AG$44="D",AG$44="DIS")</formula>
    </cfRule>
    <cfRule type="expression" dxfId="521" priority="266">
      <formula>OR(AG$44="S",AG$44="STD")</formula>
    </cfRule>
  </conditionalFormatting>
  <conditionalFormatting sqref="AE45:AE62">
    <cfRule type="expression" dxfId="504" priority="242">
      <formula>OR(AE$44="FS")</formula>
    </cfRule>
    <cfRule type="expression" dxfId="511" priority="244">
      <formula>OR(AE$44="F",AE$44="Fiber")</formula>
    </cfRule>
    <cfRule type="expression" dxfId="510" priority="251">
      <formula>AND(AE$44&lt;&gt;"FS",AE$44&lt;&gt;"F",AE$44&lt;&gt;"Fiber",AE$44&lt;&gt;"S",AE$44&lt;&gt;"STD",AE$44&lt;&gt;"D",AE$44&lt;&gt;"DIS",AE$44&lt;&gt;"M",AE$44&lt;&gt;"MADI",AE$44&lt;&gt;"",AE$44&lt;&gt;" ",AE$44&lt;&gt;"A",AE$44&lt;&gt;"AES")</formula>
    </cfRule>
    <cfRule type="expression" dxfId="509" priority="252">
      <formula>OR(AE$44="",AE$44=" ")</formula>
    </cfRule>
    <cfRule type="expression" dxfId="508" priority="253">
      <formula>OR(AE$44="A",AE$44="AES")</formula>
    </cfRule>
    <cfRule type="expression" dxfId="507" priority="254">
      <formula>OR(AE$44="M",AE$44="MADI")</formula>
    </cfRule>
    <cfRule type="expression" dxfId="506" priority="255">
      <formula>OR(AE$44="D",AE$44="DIS")</formula>
    </cfRule>
    <cfRule type="expression" dxfId="505" priority="256">
      <formula>OR(AE$44="S",AE$44="STD")</formula>
    </cfRule>
  </conditionalFormatting>
  <conditionalFormatting sqref="AF45:AF62">
    <cfRule type="expression" dxfId="488" priority="241">
      <formula>OR(AE$44="FS")</formula>
    </cfRule>
    <cfRule type="expression" dxfId="495" priority="243">
      <formula>OR(AE$44="F",AE$44="Fiber")</formula>
    </cfRule>
    <cfRule type="expression" dxfId="494" priority="245">
      <formula>AND(AE$44&lt;&gt;"FS",AE$44&lt;&gt;"F",AE$44&lt;&gt;"Fiber",AE$44&lt;&gt;"S",AE$44&lt;&gt;"STD",AE$44&lt;&gt;"D",AE$44&lt;&gt;"DIS",AE$44&lt;&gt;"M",AE$44&lt;&gt;"MADI",AE$44&lt;&gt;"",AE$44&lt;&gt;" ",AE$44&lt;&gt;"A",AE$44&lt;&gt;"AES")</formula>
    </cfRule>
    <cfRule type="expression" dxfId="493" priority="246">
      <formula>OR(AE$44="",AE$44=" ")</formula>
    </cfRule>
    <cfRule type="expression" dxfId="492" priority="247">
      <formula>OR(AE$44="A",AE$44="AES")</formula>
    </cfRule>
    <cfRule type="expression" dxfId="491" priority="248">
      <formula>OR(AE$44="M",AE$44="MADI")</formula>
    </cfRule>
    <cfRule type="expression" dxfId="490" priority="249">
      <formula>OR(AE$44="D",AE$44="DIS")</formula>
    </cfRule>
    <cfRule type="expression" dxfId="489" priority="250">
      <formula>OR(AE$44="S",AE$44="STD")</formula>
    </cfRule>
  </conditionalFormatting>
  <conditionalFormatting sqref="AC45:AC62">
    <cfRule type="expression" dxfId="472" priority="226">
      <formula>OR(AC$44="FS")</formula>
    </cfRule>
    <cfRule type="expression" dxfId="479" priority="228">
      <formula>OR(AC$44="F",AC$44="Fiber")</formula>
    </cfRule>
    <cfRule type="expression" dxfId="478" priority="235">
      <formula>AND(AC$44&lt;&gt;"FS",AC$44&lt;&gt;"F",AC$44&lt;&gt;"Fiber",AC$44&lt;&gt;"S",AC$44&lt;&gt;"STD",AC$44&lt;&gt;"D",AC$44&lt;&gt;"DIS",AC$44&lt;&gt;"M",AC$44&lt;&gt;"MADI",AC$44&lt;&gt;"",AC$44&lt;&gt;" ",AC$44&lt;&gt;"A",AC$44&lt;&gt;"AES")</formula>
    </cfRule>
    <cfRule type="expression" dxfId="477" priority="236">
      <formula>OR(AC$44="",AC$44=" ")</formula>
    </cfRule>
    <cfRule type="expression" dxfId="476" priority="237">
      <formula>OR(AC$44="A",AC$44="AES")</formula>
    </cfRule>
    <cfRule type="expression" dxfId="475" priority="238">
      <formula>OR(AC$44="M",AC$44="MADI")</formula>
    </cfRule>
    <cfRule type="expression" dxfId="474" priority="239">
      <formula>OR(AC$44="D",AC$44="DIS")</formula>
    </cfRule>
    <cfRule type="expression" dxfId="473" priority="240">
      <formula>OR(AC$44="S",AC$44="STD")</formula>
    </cfRule>
  </conditionalFormatting>
  <conditionalFormatting sqref="AD45:AD62">
    <cfRule type="expression" dxfId="456" priority="225">
      <formula>OR(AC$44="FS")</formula>
    </cfRule>
    <cfRule type="expression" dxfId="463" priority="227">
      <formula>OR(AC$44="F",AC$44="Fiber")</formula>
    </cfRule>
    <cfRule type="expression" dxfId="462" priority="229">
      <formula>AND(AC$44&lt;&gt;"FS",AC$44&lt;&gt;"F",AC$44&lt;&gt;"Fiber",AC$44&lt;&gt;"S",AC$44&lt;&gt;"STD",AC$44&lt;&gt;"D",AC$44&lt;&gt;"DIS",AC$44&lt;&gt;"M",AC$44&lt;&gt;"MADI",AC$44&lt;&gt;"",AC$44&lt;&gt;" ",AC$44&lt;&gt;"A",AC$44&lt;&gt;"AES")</formula>
    </cfRule>
    <cfRule type="expression" dxfId="461" priority="230">
      <formula>OR(AC$44="",AC$44=" ")</formula>
    </cfRule>
    <cfRule type="expression" dxfId="460" priority="231">
      <formula>OR(AC$44="A",AC$44="AES")</formula>
    </cfRule>
    <cfRule type="expression" dxfId="459" priority="232">
      <formula>OR(AC$44="M",AC$44="MADI")</formula>
    </cfRule>
    <cfRule type="expression" dxfId="458" priority="233">
      <formula>OR(AC$44="D",AC$44="DIS")</formula>
    </cfRule>
    <cfRule type="expression" dxfId="457" priority="234">
      <formula>OR(AC$44="S",AC$44="STD")</formula>
    </cfRule>
  </conditionalFormatting>
  <conditionalFormatting sqref="AA45:AA62">
    <cfRule type="expression" dxfId="440" priority="210">
      <formula>OR(AA$44="FS")</formula>
    </cfRule>
    <cfRule type="expression" dxfId="447" priority="212">
      <formula>OR(AA$44="F",AA$44="Fiber")</formula>
    </cfRule>
    <cfRule type="expression" dxfId="446" priority="219">
      <formula>AND(AA$44&lt;&gt;"FS",AA$44&lt;&gt;"F",AA$44&lt;&gt;"Fiber",AA$44&lt;&gt;"S",AA$44&lt;&gt;"STD",AA$44&lt;&gt;"D",AA$44&lt;&gt;"DIS",AA$44&lt;&gt;"M",AA$44&lt;&gt;"MADI",AA$44&lt;&gt;"",AA$44&lt;&gt;" ",AA$44&lt;&gt;"A",AA$44&lt;&gt;"AES")</formula>
    </cfRule>
    <cfRule type="expression" dxfId="445" priority="220">
      <formula>OR(AA$44="",AA$44=" ")</formula>
    </cfRule>
    <cfRule type="expression" dxfId="444" priority="221">
      <formula>OR(AA$44="A",AA$44="AES")</formula>
    </cfRule>
    <cfRule type="expression" dxfId="443" priority="222">
      <formula>OR(AA$44="M",AA$44="MADI")</formula>
    </cfRule>
    <cfRule type="expression" dxfId="442" priority="223">
      <formula>OR(AA$44="D",AA$44="DIS")</formula>
    </cfRule>
    <cfRule type="expression" dxfId="441" priority="224">
      <formula>OR(AA$44="S",AA$44="STD")</formula>
    </cfRule>
  </conditionalFormatting>
  <conditionalFormatting sqref="AB45:AB62">
    <cfRule type="expression" dxfId="424" priority="209">
      <formula>OR(AA$44="FS")</formula>
    </cfRule>
    <cfRule type="expression" dxfId="431" priority="211">
      <formula>OR(AA$44="F",AA$44="Fiber")</formula>
    </cfRule>
    <cfRule type="expression" dxfId="430" priority="213">
      <formula>AND(AA$44&lt;&gt;"FS",AA$44&lt;&gt;"F",AA$44&lt;&gt;"Fiber",AA$44&lt;&gt;"S",AA$44&lt;&gt;"STD",AA$44&lt;&gt;"D",AA$44&lt;&gt;"DIS",AA$44&lt;&gt;"M",AA$44&lt;&gt;"MADI",AA$44&lt;&gt;"",AA$44&lt;&gt;" ",AA$44&lt;&gt;"A",AA$44&lt;&gt;"AES")</formula>
    </cfRule>
    <cfRule type="expression" dxfId="429" priority="214">
      <formula>OR(AA$44="",AA$44=" ")</formula>
    </cfRule>
    <cfRule type="expression" dxfId="428" priority="215">
      <formula>OR(AA$44="A",AA$44="AES")</formula>
    </cfRule>
    <cfRule type="expression" dxfId="427" priority="216">
      <formula>OR(AA$44="M",AA$44="MADI")</formula>
    </cfRule>
    <cfRule type="expression" dxfId="426" priority="217">
      <formula>OR(AA$44="D",AA$44="DIS")</formula>
    </cfRule>
    <cfRule type="expression" dxfId="425" priority="218">
      <formula>OR(AA$44="S",AA$44="STD")</formula>
    </cfRule>
  </conditionalFormatting>
  <conditionalFormatting sqref="Y45:Y62">
    <cfRule type="expression" dxfId="408" priority="194">
      <formula>OR(Y$44="FS")</formula>
    </cfRule>
    <cfRule type="expression" dxfId="415" priority="196">
      <formula>OR(Y$44="F",Y$44="Fiber")</formula>
    </cfRule>
    <cfRule type="expression" dxfId="414" priority="203">
      <formula>AND(Y$44&lt;&gt;"FS",Y$44&lt;&gt;"F",Y$44&lt;&gt;"Fiber",Y$44&lt;&gt;"S",Y$44&lt;&gt;"STD",Y$44&lt;&gt;"D",Y$44&lt;&gt;"DIS",Y$44&lt;&gt;"M",Y$44&lt;&gt;"MADI",Y$44&lt;&gt;"",Y$44&lt;&gt;" ",Y$44&lt;&gt;"A",Y$44&lt;&gt;"AES")</formula>
    </cfRule>
    <cfRule type="expression" dxfId="413" priority="204">
      <formula>OR(Y$44="",Y$44=" ")</formula>
    </cfRule>
    <cfRule type="expression" dxfId="412" priority="205">
      <formula>OR(Y$44="A",Y$44="AES")</formula>
    </cfRule>
    <cfRule type="expression" dxfId="411" priority="206">
      <formula>OR(Y$44="M",Y$44="MADI")</formula>
    </cfRule>
    <cfRule type="expression" dxfId="410" priority="207">
      <formula>OR(Y$44="D",Y$44="DIS")</formula>
    </cfRule>
    <cfRule type="expression" dxfId="409" priority="208">
      <formula>OR(Y$44="S",Y$44="STD")</formula>
    </cfRule>
  </conditionalFormatting>
  <conditionalFormatting sqref="Z45:Z62">
    <cfRule type="expression" dxfId="392" priority="193">
      <formula>OR(Y$44="FS")</formula>
    </cfRule>
    <cfRule type="expression" dxfId="399" priority="195">
      <formula>OR(Y$44="F",Y$44="Fiber")</formula>
    </cfRule>
    <cfRule type="expression" dxfId="398" priority="197">
      <formula>AND(Y$44&lt;&gt;"FS",Y$44&lt;&gt;"F",Y$44&lt;&gt;"Fiber",Y$44&lt;&gt;"S",Y$44&lt;&gt;"STD",Y$44&lt;&gt;"D",Y$44&lt;&gt;"DIS",Y$44&lt;&gt;"M",Y$44&lt;&gt;"MADI",Y$44&lt;&gt;"",Y$44&lt;&gt;" ",Y$44&lt;&gt;"A",Y$44&lt;&gt;"AES")</formula>
    </cfRule>
    <cfRule type="expression" dxfId="397" priority="198">
      <formula>OR(Y$44="",Y$44=" ")</formula>
    </cfRule>
    <cfRule type="expression" dxfId="396" priority="199">
      <formula>OR(Y$44="A",Y$44="AES")</formula>
    </cfRule>
    <cfRule type="expression" dxfId="395" priority="200">
      <formula>OR(Y$44="M",Y$44="MADI")</formula>
    </cfRule>
    <cfRule type="expression" dxfId="394" priority="201">
      <formula>OR(Y$44="D",Y$44="DIS")</formula>
    </cfRule>
    <cfRule type="expression" dxfId="393" priority="202">
      <formula>OR(Y$44="S",Y$44="STD")</formula>
    </cfRule>
  </conditionalFormatting>
  <conditionalFormatting sqref="W45:W62">
    <cfRule type="expression" dxfId="376" priority="178">
      <formula>OR(W$44="FS")</formula>
    </cfRule>
    <cfRule type="expression" dxfId="383" priority="180">
      <formula>OR(W$44="F",W$44="Fiber")</formula>
    </cfRule>
    <cfRule type="expression" dxfId="382" priority="187">
      <formula>AND(W$44&lt;&gt;"FS",W$44&lt;&gt;"F",W$44&lt;&gt;"Fiber",W$44&lt;&gt;"S",W$44&lt;&gt;"STD",W$44&lt;&gt;"D",W$44&lt;&gt;"DIS",W$44&lt;&gt;"M",W$44&lt;&gt;"MADI",W$44&lt;&gt;"",W$44&lt;&gt;" ",W$44&lt;&gt;"A",W$44&lt;&gt;"AES")</formula>
    </cfRule>
    <cfRule type="expression" dxfId="381" priority="188">
      <formula>OR(W$44="",W$44=" ")</formula>
    </cfRule>
    <cfRule type="expression" dxfId="380" priority="189">
      <formula>OR(W$44="A",W$44="AES")</formula>
    </cfRule>
    <cfRule type="expression" dxfId="379" priority="190">
      <formula>OR(W$44="M",W$44="MADI")</formula>
    </cfRule>
    <cfRule type="expression" dxfId="378" priority="191">
      <formula>OR(W$44="D",W$44="DIS")</formula>
    </cfRule>
    <cfRule type="expression" dxfId="377" priority="192">
      <formula>OR(W$44="S",W$44="STD")</formula>
    </cfRule>
  </conditionalFormatting>
  <conditionalFormatting sqref="X45:X62">
    <cfRule type="expression" dxfId="360" priority="177">
      <formula>OR(W$44="FS")</formula>
    </cfRule>
    <cfRule type="expression" dxfId="367" priority="179">
      <formula>OR(W$44="F",W$44="Fiber")</formula>
    </cfRule>
    <cfRule type="expression" dxfId="366" priority="181">
      <formula>AND(W$44&lt;&gt;"FS",W$44&lt;&gt;"F",W$44&lt;&gt;"Fiber",W$44&lt;&gt;"S",W$44&lt;&gt;"STD",W$44&lt;&gt;"D",W$44&lt;&gt;"DIS",W$44&lt;&gt;"M",W$44&lt;&gt;"MADI",W$44&lt;&gt;"",W$44&lt;&gt;" ",W$44&lt;&gt;"A",W$44&lt;&gt;"AES")</formula>
    </cfRule>
    <cfRule type="expression" dxfId="365" priority="182">
      <formula>OR(W$44="",W$44=" ")</formula>
    </cfRule>
    <cfRule type="expression" dxfId="364" priority="183">
      <formula>OR(W$44="A",W$44="AES")</formula>
    </cfRule>
    <cfRule type="expression" dxfId="363" priority="184">
      <formula>OR(W$44="M",W$44="MADI")</formula>
    </cfRule>
    <cfRule type="expression" dxfId="362" priority="185">
      <formula>OR(W$44="D",W$44="DIS")</formula>
    </cfRule>
    <cfRule type="expression" dxfId="361" priority="186">
      <formula>OR(W$44="S",W$44="STD")</formula>
    </cfRule>
  </conditionalFormatting>
  <conditionalFormatting sqref="U45:U62">
    <cfRule type="expression" dxfId="344" priority="162">
      <formula>OR(U$44="FS")</formula>
    </cfRule>
    <cfRule type="expression" dxfId="351" priority="164">
      <formula>OR(U$44="F",U$44="Fiber")</formula>
    </cfRule>
    <cfRule type="expression" dxfId="350" priority="171">
      <formula>AND(U$44&lt;&gt;"FS",U$44&lt;&gt;"F",U$44&lt;&gt;"Fiber",U$44&lt;&gt;"S",U$44&lt;&gt;"STD",U$44&lt;&gt;"D",U$44&lt;&gt;"DIS",U$44&lt;&gt;"M",U$44&lt;&gt;"MADI",U$44&lt;&gt;"",U$44&lt;&gt;" ",U$44&lt;&gt;"A",U$44&lt;&gt;"AES")</formula>
    </cfRule>
    <cfRule type="expression" dxfId="349" priority="172">
      <formula>OR(U$44="",U$44=" ")</formula>
    </cfRule>
    <cfRule type="expression" dxfId="348" priority="173">
      <formula>OR(U$44="A",U$44="AES")</formula>
    </cfRule>
    <cfRule type="expression" dxfId="347" priority="174">
      <formula>OR(U$44="M",U$44="MADI")</formula>
    </cfRule>
    <cfRule type="expression" dxfId="346" priority="175">
      <formula>OR(U$44="D",U$44="DIS")</formula>
    </cfRule>
    <cfRule type="expression" dxfId="345" priority="176">
      <formula>OR(U$44="S",U$44="STD")</formula>
    </cfRule>
  </conditionalFormatting>
  <conditionalFormatting sqref="V45:V62">
    <cfRule type="expression" dxfId="328" priority="161">
      <formula>OR(U$44="FS")</formula>
    </cfRule>
    <cfRule type="expression" dxfId="335" priority="163">
      <formula>OR(U$44="F",U$44="Fiber")</formula>
    </cfRule>
    <cfRule type="expression" dxfId="334" priority="165">
      <formula>AND(U$44&lt;&gt;"FS",U$44&lt;&gt;"F",U$44&lt;&gt;"Fiber",U$44&lt;&gt;"S",U$44&lt;&gt;"STD",U$44&lt;&gt;"D",U$44&lt;&gt;"DIS",U$44&lt;&gt;"M",U$44&lt;&gt;"MADI",U$44&lt;&gt;"",U$44&lt;&gt;" ",U$44&lt;&gt;"A",U$44&lt;&gt;"AES")</formula>
    </cfRule>
    <cfRule type="expression" dxfId="333" priority="166">
      <formula>OR(U$44="",U$44=" ")</formula>
    </cfRule>
    <cfRule type="expression" dxfId="332" priority="167">
      <formula>OR(U$44="A",U$44="AES")</formula>
    </cfRule>
    <cfRule type="expression" dxfId="331" priority="168">
      <formula>OR(U$44="M",U$44="MADI")</formula>
    </cfRule>
    <cfRule type="expression" dxfId="330" priority="169">
      <formula>OR(U$44="D",U$44="DIS")</formula>
    </cfRule>
    <cfRule type="expression" dxfId="329" priority="170">
      <formula>OR(U$44="S",U$44="STD")</formula>
    </cfRule>
  </conditionalFormatting>
  <conditionalFormatting sqref="S45:S62">
    <cfRule type="expression" dxfId="312" priority="146">
      <formula>OR(S$44="FS")</formula>
    </cfRule>
    <cfRule type="expression" dxfId="319" priority="148">
      <formula>OR(S$44="F",S$44="Fiber")</formula>
    </cfRule>
    <cfRule type="expression" dxfId="318" priority="155">
      <formula>AND(S$44&lt;&gt;"FS",S$44&lt;&gt;"F",S$44&lt;&gt;"Fiber",S$44&lt;&gt;"S",S$44&lt;&gt;"STD",S$44&lt;&gt;"D",S$44&lt;&gt;"DIS",S$44&lt;&gt;"M",S$44&lt;&gt;"MADI",S$44&lt;&gt;"",S$44&lt;&gt;" ",S$44&lt;&gt;"A",S$44&lt;&gt;"AES")</formula>
    </cfRule>
    <cfRule type="expression" dxfId="317" priority="156">
      <formula>OR(S$44="",S$44=" ")</formula>
    </cfRule>
    <cfRule type="expression" dxfId="316" priority="157">
      <formula>OR(S$44="A",S$44="AES")</formula>
    </cfRule>
    <cfRule type="expression" dxfId="315" priority="158">
      <formula>OR(S$44="M",S$44="MADI")</formula>
    </cfRule>
    <cfRule type="expression" dxfId="314" priority="159">
      <formula>OR(S$44="D",S$44="DIS")</formula>
    </cfRule>
    <cfRule type="expression" dxfId="313" priority="160">
      <formula>OR(S$44="S",S$44="STD")</formula>
    </cfRule>
  </conditionalFormatting>
  <conditionalFormatting sqref="T45:T62">
    <cfRule type="expression" dxfId="296" priority="145">
      <formula>OR(S$44="FS")</formula>
    </cfRule>
    <cfRule type="expression" dxfId="303" priority="147">
      <formula>OR(S$44="F",S$44="Fiber")</formula>
    </cfRule>
    <cfRule type="expression" dxfId="302" priority="149">
      <formula>AND(S$44&lt;&gt;"FS",S$44&lt;&gt;"F",S$44&lt;&gt;"Fiber",S$44&lt;&gt;"S",S$44&lt;&gt;"STD",S$44&lt;&gt;"D",S$44&lt;&gt;"DIS",S$44&lt;&gt;"M",S$44&lt;&gt;"MADI",S$44&lt;&gt;"",S$44&lt;&gt;" ",S$44&lt;&gt;"A",S$44&lt;&gt;"AES")</formula>
    </cfRule>
    <cfRule type="expression" dxfId="301" priority="150">
      <formula>OR(S$44="",S$44=" ")</formula>
    </cfRule>
    <cfRule type="expression" dxfId="300" priority="151">
      <formula>OR(S$44="A",S$44="AES")</formula>
    </cfRule>
    <cfRule type="expression" dxfId="299" priority="152">
      <formula>OR(S$44="M",S$44="MADI")</formula>
    </cfRule>
    <cfRule type="expression" dxfId="298" priority="153">
      <formula>OR(S$44="D",S$44="DIS")</formula>
    </cfRule>
    <cfRule type="expression" dxfId="297" priority="154">
      <formula>OR(S$44="S",S$44="STD")</formula>
    </cfRule>
  </conditionalFormatting>
  <conditionalFormatting sqref="Q45:Q62">
    <cfRule type="expression" dxfId="280" priority="130">
      <formula>OR(Q$44="FS")</formula>
    </cfRule>
    <cfRule type="expression" dxfId="287" priority="132">
      <formula>OR(Q$44="F",Q$44="Fiber")</formula>
    </cfRule>
    <cfRule type="expression" dxfId="286" priority="139">
      <formula>AND(Q$44&lt;&gt;"FS",Q$44&lt;&gt;"F",Q$44&lt;&gt;"Fiber",Q$44&lt;&gt;"S",Q$44&lt;&gt;"STD",Q$44&lt;&gt;"D",Q$44&lt;&gt;"DIS",Q$44&lt;&gt;"M",Q$44&lt;&gt;"MADI",Q$44&lt;&gt;"",Q$44&lt;&gt;" ",Q$44&lt;&gt;"A",Q$44&lt;&gt;"AES")</formula>
    </cfRule>
    <cfRule type="expression" dxfId="285" priority="140">
      <formula>OR(Q$44="",Q$44=" ")</formula>
    </cfRule>
    <cfRule type="expression" dxfId="284" priority="141">
      <formula>OR(Q$44="A",Q$44="AES")</formula>
    </cfRule>
    <cfRule type="expression" dxfId="283" priority="142">
      <formula>OR(Q$44="M",Q$44="MADI")</formula>
    </cfRule>
    <cfRule type="expression" dxfId="282" priority="143">
      <formula>OR(Q$44="D",Q$44="DIS")</formula>
    </cfRule>
    <cfRule type="expression" dxfId="281" priority="144">
      <formula>OR(Q$44="S",Q$44="STD")</formula>
    </cfRule>
  </conditionalFormatting>
  <conditionalFormatting sqref="R45:R62">
    <cfRule type="expression" dxfId="264" priority="129">
      <formula>OR(Q$44="FS")</formula>
    </cfRule>
    <cfRule type="expression" dxfId="271" priority="131">
      <formula>OR(Q$44="F",Q$44="Fiber")</formula>
    </cfRule>
    <cfRule type="expression" dxfId="270" priority="133">
      <formula>AND(Q$44&lt;&gt;"FS",Q$44&lt;&gt;"F",Q$44&lt;&gt;"Fiber",Q$44&lt;&gt;"S",Q$44&lt;&gt;"STD",Q$44&lt;&gt;"D",Q$44&lt;&gt;"DIS",Q$44&lt;&gt;"M",Q$44&lt;&gt;"MADI",Q$44&lt;&gt;"",Q$44&lt;&gt;" ",Q$44&lt;&gt;"A",Q$44&lt;&gt;"AES")</formula>
    </cfRule>
    <cfRule type="expression" dxfId="269" priority="134">
      <formula>OR(Q$44="",Q$44=" ")</formula>
    </cfRule>
    <cfRule type="expression" dxfId="268" priority="135">
      <formula>OR(Q$44="A",Q$44="AES")</formula>
    </cfRule>
    <cfRule type="expression" dxfId="267" priority="136">
      <formula>OR(Q$44="M",Q$44="MADI")</formula>
    </cfRule>
    <cfRule type="expression" dxfId="266" priority="137">
      <formula>OR(Q$44="D",Q$44="DIS")</formula>
    </cfRule>
    <cfRule type="expression" dxfId="265" priority="138">
      <formula>OR(Q$44="S",Q$44="STD")</formula>
    </cfRule>
  </conditionalFormatting>
  <conditionalFormatting sqref="O45:O62">
    <cfRule type="expression" dxfId="248" priority="114">
      <formula>OR(O$44="FS")</formula>
    </cfRule>
    <cfRule type="expression" dxfId="255" priority="116">
      <formula>OR(O$44="F",O$44="Fiber")</formula>
    </cfRule>
    <cfRule type="expression" dxfId="254" priority="123">
      <formula>AND(O$44&lt;&gt;"FS",O$44&lt;&gt;"F",O$44&lt;&gt;"Fiber",O$44&lt;&gt;"S",O$44&lt;&gt;"STD",O$44&lt;&gt;"D",O$44&lt;&gt;"DIS",O$44&lt;&gt;"M",O$44&lt;&gt;"MADI",O$44&lt;&gt;"",O$44&lt;&gt;" ",O$44&lt;&gt;"A",O$44&lt;&gt;"AES")</formula>
    </cfRule>
    <cfRule type="expression" dxfId="253" priority="124">
      <formula>OR(O$44="",O$44=" ")</formula>
    </cfRule>
    <cfRule type="expression" dxfId="252" priority="125">
      <formula>OR(O$44="A",O$44="AES")</formula>
    </cfRule>
    <cfRule type="expression" dxfId="251" priority="126">
      <formula>OR(O$44="M",O$44="MADI")</formula>
    </cfRule>
    <cfRule type="expression" dxfId="250" priority="127">
      <formula>OR(O$44="D",O$44="DIS")</formula>
    </cfRule>
    <cfRule type="expression" dxfId="249" priority="128">
      <formula>OR(O$44="S",O$44="STD")</formula>
    </cfRule>
  </conditionalFormatting>
  <conditionalFormatting sqref="P45:P62">
    <cfRule type="expression" dxfId="232" priority="113">
      <formula>OR(O$44="FS")</formula>
    </cfRule>
    <cfRule type="expression" dxfId="239" priority="115">
      <formula>OR(O$44="F",O$44="Fiber")</formula>
    </cfRule>
    <cfRule type="expression" dxfId="238" priority="117">
      <formula>AND(O$44&lt;&gt;"FS",O$44&lt;&gt;"F",O$44&lt;&gt;"Fiber",O$44&lt;&gt;"S",O$44&lt;&gt;"STD",O$44&lt;&gt;"D",O$44&lt;&gt;"DIS",O$44&lt;&gt;"M",O$44&lt;&gt;"MADI",O$44&lt;&gt;"",O$44&lt;&gt;" ",O$44&lt;&gt;"A",O$44&lt;&gt;"AES")</formula>
    </cfRule>
    <cfRule type="expression" dxfId="237" priority="118">
      <formula>OR(O$44="",O$44=" ")</formula>
    </cfRule>
    <cfRule type="expression" dxfId="236" priority="119">
      <formula>OR(O$44="A",O$44="AES")</formula>
    </cfRule>
    <cfRule type="expression" dxfId="235" priority="120">
      <formula>OR(O$44="M",O$44="MADI")</formula>
    </cfRule>
    <cfRule type="expression" dxfId="234" priority="121">
      <formula>OR(O$44="D",O$44="DIS")</formula>
    </cfRule>
    <cfRule type="expression" dxfId="233" priority="122">
      <formula>OR(O$44="S",O$44="STD")</formula>
    </cfRule>
  </conditionalFormatting>
  <conditionalFormatting sqref="M45:M62">
    <cfRule type="expression" dxfId="216" priority="98">
      <formula>OR(M$44="FS")</formula>
    </cfRule>
    <cfRule type="expression" dxfId="223" priority="100">
      <formula>OR(M$44="F",M$44="Fiber")</formula>
    </cfRule>
    <cfRule type="expression" dxfId="222" priority="107">
      <formula>AND(M$44&lt;&gt;"FS",M$44&lt;&gt;"F",M$44&lt;&gt;"Fiber",M$44&lt;&gt;"S",M$44&lt;&gt;"STD",M$44&lt;&gt;"D",M$44&lt;&gt;"DIS",M$44&lt;&gt;"M",M$44&lt;&gt;"MADI",M$44&lt;&gt;"",M$44&lt;&gt;" ",M$44&lt;&gt;"A",M$44&lt;&gt;"AES")</formula>
    </cfRule>
    <cfRule type="expression" dxfId="221" priority="108">
      <formula>OR(M$44="",M$44=" ")</formula>
    </cfRule>
    <cfRule type="expression" dxfId="220" priority="109">
      <formula>OR(M$44="A",M$44="AES")</formula>
    </cfRule>
    <cfRule type="expression" dxfId="219" priority="110">
      <formula>OR(M$44="M",M$44="MADI")</formula>
    </cfRule>
    <cfRule type="expression" dxfId="218" priority="111">
      <formula>OR(M$44="D",M$44="DIS")</formula>
    </cfRule>
    <cfRule type="expression" dxfId="217" priority="112">
      <formula>OR(M$44="S",M$44="STD")</formula>
    </cfRule>
  </conditionalFormatting>
  <conditionalFormatting sqref="N45:N62">
    <cfRule type="expression" dxfId="200" priority="97">
      <formula>OR(M$44="FS")</formula>
    </cfRule>
    <cfRule type="expression" dxfId="207" priority="99">
      <formula>OR(M$44="F",M$44="Fiber")</formula>
    </cfRule>
    <cfRule type="expression" dxfId="206" priority="101">
      <formula>AND(M$44&lt;&gt;"FS",M$44&lt;&gt;"F",M$44&lt;&gt;"Fiber",M$44&lt;&gt;"S",M$44&lt;&gt;"STD",M$44&lt;&gt;"D",M$44&lt;&gt;"DIS",M$44&lt;&gt;"M",M$44&lt;&gt;"MADI",M$44&lt;&gt;"",M$44&lt;&gt;" ",M$44&lt;&gt;"A",M$44&lt;&gt;"AES")</formula>
    </cfRule>
    <cfRule type="expression" dxfId="205" priority="102">
      <formula>OR(M$44="",M$44=" ")</formula>
    </cfRule>
    <cfRule type="expression" dxfId="204" priority="103">
      <formula>OR(M$44="A",M$44="AES")</formula>
    </cfRule>
    <cfRule type="expression" dxfId="203" priority="104">
      <formula>OR(M$44="M",M$44="MADI")</formula>
    </cfRule>
    <cfRule type="expression" dxfId="202" priority="105">
      <formula>OR(M$44="D",M$44="DIS")</formula>
    </cfRule>
    <cfRule type="expression" dxfId="201" priority="106">
      <formula>OR(M$44="S",M$44="STD")</formula>
    </cfRule>
  </conditionalFormatting>
  <conditionalFormatting sqref="K45:K62">
    <cfRule type="expression" dxfId="184" priority="82">
      <formula>OR(K$44="FS")</formula>
    </cfRule>
    <cfRule type="expression" dxfId="191" priority="84">
      <formula>OR(K$44="F",K$44="Fiber")</formula>
    </cfRule>
    <cfRule type="expression" dxfId="190" priority="91">
      <formula>AND(K$44&lt;&gt;"FS",K$44&lt;&gt;"F",K$44&lt;&gt;"Fiber",K$44&lt;&gt;"S",K$44&lt;&gt;"STD",K$44&lt;&gt;"D",K$44&lt;&gt;"DIS",K$44&lt;&gt;"M",K$44&lt;&gt;"MADI",K$44&lt;&gt;"",K$44&lt;&gt;" ",K$44&lt;&gt;"A",K$44&lt;&gt;"AES")</formula>
    </cfRule>
    <cfRule type="expression" dxfId="189" priority="92">
      <formula>OR(K$44="",K$44=" ")</formula>
    </cfRule>
    <cfRule type="expression" dxfId="188" priority="93">
      <formula>OR(K$44="A",K$44="AES")</formula>
    </cfRule>
    <cfRule type="expression" dxfId="187" priority="94">
      <formula>OR(K$44="M",K$44="MADI")</formula>
    </cfRule>
    <cfRule type="expression" dxfId="186" priority="95">
      <formula>OR(K$44="D",K$44="DIS")</formula>
    </cfRule>
    <cfRule type="expression" dxfId="185" priority="96">
      <formula>OR(K$44="S",K$44="STD")</formula>
    </cfRule>
  </conditionalFormatting>
  <conditionalFormatting sqref="L45:L62">
    <cfRule type="expression" dxfId="168" priority="81">
      <formula>OR(K$44="FS")</formula>
    </cfRule>
    <cfRule type="expression" dxfId="175" priority="83">
      <formula>OR(K$44="F",K$44="Fiber")</formula>
    </cfRule>
    <cfRule type="expression" dxfId="174" priority="85">
      <formula>AND(K$44&lt;&gt;"FS",K$44&lt;&gt;"F",K$44&lt;&gt;"Fiber",K$44&lt;&gt;"S",K$44&lt;&gt;"STD",K$44&lt;&gt;"D",K$44&lt;&gt;"DIS",K$44&lt;&gt;"M",K$44&lt;&gt;"MADI",K$44&lt;&gt;"",K$44&lt;&gt;" ",K$44&lt;&gt;"A",K$44&lt;&gt;"AES")</formula>
    </cfRule>
    <cfRule type="expression" dxfId="173" priority="86">
      <formula>OR(K$44="",K$44=" ")</formula>
    </cfRule>
    <cfRule type="expression" dxfId="172" priority="87">
      <formula>OR(K$44="A",K$44="AES")</formula>
    </cfRule>
    <cfRule type="expression" dxfId="171" priority="88">
      <formula>OR(K$44="M",K$44="MADI")</formula>
    </cfRule>
    <cfRule type="expression" dxfId="170" priority="89">
      <formula>OR(K$44="D",K$44="DIS")</formula>
    </cfRule>
    <cfRule type="expression" dxfId="169" priority="90">
      <formula>OR(K$44="S",K$44="STD")</formula>
    </cfRule>
  </conditionalFormatting>
  <conditionalFormatting sqref="I45:I62">
    <cfRule type="expression" dxfId="152" priority="66">
      <formula>OR(I$44="FS")</formula>
    </cfRule>
    <cfRule type="expression" dxfId="159" priority="68">
      <formula>OR(I$44="F",I$44="Fiber")</formula>
    </cfRule>
    <cfRule type="expression" dxfId="158" priority="75">
      <formula>AND(I$44&lt;&gt;"FS",I$44&lt;&gt;"F",I$44&lt;&gt;"Fiber",I$44&lt;&gt;"S",I$44&lt;&gt;"STD",I$44&lt;&gt;"D",I$44&lt;&gt;"DIS",I$44&lt;&gt;"M",I$44&lt;&gt;"MADI",I$44&lt;&gt;"",I$44&lt;&gt;" ",I$44&lt;&gt;"A",I$44&lt;&gt;"AES")</formula>
    </cfRule>
    <cfRule type="expression" dxfId="157" priority="76">
      <formula>OR(I$44="",I$44=" ")</formula>
    </cfRule>
    <cfRule type="expression" dxfId="156" priority="77">
      <formula>OR(I$44="A",I$44="AES")</formula>
    </cfRule>
    <cfRule type="expression" dxfId="155" priority="78">
      <formula>OR(I$44="M",I$44="MADI")</formula>
    </cfRule>
    <cfRule type="expression" dxfId="154" priority="79">
      <formula>OR(I$44="D",I$44="DIS")</formula>
    </cfRule>
    <cfRule type="expression" dxfId="153" priority="80">
      <formula>OR(I$44="S",I$44="STD")</formula>
    </cfRule>
  </conditionalFormatting>
  <conditionalFormatting sqref="J45:J62">
    <cfRule type="expression" dxfId="136" priority="65">
      <formula>OR(I$44="FS")</formula>
    </cfRule>
    <cfRule type="expression" dxfId="143" priority="67">
      <formula>OR(I$44="F",I$44="Fiber")</formula>
    </cfRule>
    <cfRule type="expression" dxfId="142" priority="69">
      <formula>AND(I$44&lt;&gt;"FS",I$44&lt;&gt;"F",I$44&lt;&gt;"Fiber",I$44&lt;&gt;"S",I$44&lt;&gt;"STD",I$44&lt;&gt;"D",I$44&lt;&gt;"DIS",I$44&lt;&gt;"M",I$44&lt;&gt;"MADI",I$44&lt;&gt;"",I$44&lt;&gt;" ",I$44&lt;&gt;"A",I$44&lt;&gt;"AES")</formula>
    </cfRule>
    <cfRule type="expression" dxfId="141" priority="70">
      <formula>OR(I$44="",I$44=" ")</formula>
    </cfRule>
    <cfRule type="expression" dxfId="140" priority="71">
      <formula>OR(I$44="A",I$44="AES")</formula>
    </cfRule>
    <cfRule type="expression" dxfId="139" priority="72">
      <formula>OR(I$44="M",I$44="MADI")</formula>
    </cfRule>
    <cfRule type="expression" dxfId="138" priority="73">
      <formula>OR(I$44="D",I$44="DIS")</formula>
    </cfRule>
    <cfRule type="expression" dxfId="137" priority="74">
      <formula>OR(I$44="S",I$44="STD")</formula>
    </cfRule>
  </conditionalFormatting>
  <conditionalFormatting sqref="G45:G62">
    <cfRule type="expression" dxfId="120" priority="50">
      <formula>OR(G$44="FS")</formula>
    </cfRule>
    <cfRule type="expression" dxfId="127" priority="52">
      <formula>OR(G$44="F",G$44="Fiber")</formula>
    </cfRule>
    <cfRule type="expression" dxfId="126" priority="59">
      <formula>AND(G$44&lt;&gt;"FS",G$44&lt;&gt;"F",G$44&lt;&gt;"Fiber",G$44&lt;&gt;"S",G$44&lt;&gt;"STD",G$44&lt;&gt;"D",G$44&lt;&gt;"DIS",G$44&lt;&gt;"M",G$44&lt;&gt;"MADI",G$44&lt;&gt;"",G$44&lt;&gt;" ",G$44&lt;&gt;"A",G$44&lt;&gt;"AES")</formula>
    </cfRule>
    <cfRule type="expression" dxfId="125" priority="60">
      <formula>OR(G$44="",G$44=" ")</formula>
    </cfRule>
    <cfRule type="expression" dxfId="124" priority="61">
      <formula>OR(G$44="A",G$44="AES")</formula>
    </cfRule>
    <cfRule type="expression" dxfId="123" priority="62">
      <formula>OR(G$44="M",G$44="MADI")</formula>
    </cfRule>
    <cfRule type="expression" dxfId="122" priority="63">
      <formula>OR(G$44="D",G$44="DIS")</formula>
    </cfRule>
    <cfRule type="expression" dxfId="121" priority="64">
      <formula>OR(G$44="S",G$44="STD")</formula>
    </cfRule>
  </conditionalFormatting>
  <conditionalFormatting sqref="H45:H62">
    <cfRule type="expression" dxfId="104" priority="49">
      <formula>OR(G$44="FS")</formula>
    </cfRule>
    <cfRule type="expression" dxfId="111" priority="51">
      <formula>OR(G$44="F",G$44="Fiber")</formula>
    </cfRule>
    <cfRule type="expression" dxfId="110" priority="53">
      <formula>AND(G$44&lt;&gt;"FS",G$44&lt;&gt;"F",G$44&lt;&gt;"Fiber",G$44&lt;&gt;"S",G$44&lt;&gt;"STD",G$44&lt;&gt;"D",G$44&lt;&gt;"DIS",G$44&lt;&gt;"M",G$44&lt;&gt;"MADI",G$44&lt;&gt;"",G$44&lt;&gt;" ",G$44&lt;&gt;"A",G$44&lt;&gt;"AES")</formula>
    </cfRule>
    <cfRule type="expression" dxfId="109" priority="54">
      <formula>OR(G$44="",G$44=" ")</formula>
    </cfRule>
    <cfRule type="expression" dxfId="108" priority="55">
      <formula>OR(G$44="A",G$44="AES")</formula>
    </cfRule>
    <cfRule type="expression" dxfId="107" priority="56">
      <formula>OR(G$44="M",G$44="MADI")</formula>
    </cfRule>
    <cfRule type="expression" dxfId="106" priority="57">
      <formula>OR(G$44="D",G$44="DIS")</formula>
    </cfRule>
    <cfRule type="expression" dxfId="105" priority="58">
      <formula>OR(G$44="S",G$44="STD")</formula>
    </cfRule>
  </conditionalFormatting>
  <conditionalFormatting sqref="E45:E62">
    <cfRule type="expression" dxfId="88" priority="34">
      <formula>OR(E$44="FS")</formula>
    </cfRule>
    <cfRule type="expression" dxfId="95" priority="36">
      <formula>OR(E$44="F",E$44="Fiber")</formula>
    </cfRule>
    <cfRule type="expression" dxfId="94" priority="43">
      <formula>AND(E$44&lt;&gt;"FS",E$44&lt;&gt;"F",E$44&lt;&gt;"Fiber",E$44&lt;&gt;"S",E$44&lt;&gt;"STD",E$44&lt;&gt;"D",E$44&lt;&gt;"DIS",E$44&lt;&gt;"M",E$44&lt;&gt;"MADI",E$44&lt;&gt;"",E$44&lt;&gt;" ",E$44&lt;&gt;"A",E$44&lt;&gt;"AES")</formula>
    </cfRule>
    <cfRule type="expression" dxfId="93" priority="44">
      <formula>OR(E$44="",E$44=" ")</formula>
    </cfRule>
    <cfRule type="expression" dxfId="92" priority="45">
      <formula>OR(E$44="A",E$44="AES")</formula>
    </cfRule>
    <cfRule type="expression" dxfId="91" priority="46">
      <formula>OR(E$44="M",E$44="MADI")</formula>
    </cfRule>
    <cfRule type="expression" dxfId="90" priority="47">
      <formula>OR(E$44="D",E$44="DIS")</formula>
    </cfRule>
    <cfRule type="expression" dxfId="89" priority="48">
      <formula>OR(E$44="S",E$44="STD")</formula>
    </cfRule>
  </conditionalFormatting>
  <conditionalFormatting sqref="F45:F62">
    <cfRule type="expression" dxfId="72" priority="33">
      <formula>OR(E$44="FS")</formula>
    </cfRule>
    <cfRule type="expression" dxfId="79" priority="35">
      <formula>OR(E$44="F",E$44="Fiber")</formula>
    </cfRule>
    <cfRule type="expression" dxfId="78" priority="37">
      <formula>AND(E$44&lt;&gt;"FS",E$44&lt;&gt;"F",E$44&lt;&gt;"Fiber",E$44&lt;&gt;"S",E$44&lt;&gt;"STD",E$44&lt;&gt;"D",E$44&lt;&gt;"DIS",E$44&lt;&gt;"M",E$44&lt;&gt;"MADI",E$44&lt;&gt;"",E$44&lt;&gt;" ",E$44&lt;&gt;"A",E$44&lt;&gt;"AES")</formula>
    </cfRule>
    <cfRule type="expression" dxfId="77" priority="38">
      <formula>OR(E$44="",E$44=" ")</formula>
    </cfRule>
    <cfRule type="expression" dxfId="76" priority="39">
      <formula>OR(E$44="A",E$44="AES")</formula>
    </cfRule>
    <cfRule type="expression" dxfId="75" priority="40">
      <formula>OR(E$44="M",E$44="MADI")</formula>
    </cfRule>
    <cfRule type="expression" dxfId="74" priority="41">
      <formula>OR(E$44="D",E$44="DIS")</formula>
    </cfRule>
    <cfRule type="expression" dxfId="73" priority="42">
      <formula>OR(E$44="S",E$44="STD")</formula>
    </cfRule>
  </conditionalFormatting>
  <conditionalFormatting sqref="C45:C62">
    <cfRule type="expression" dxfId="56" priority="18">
      <formula>OR(C$44="FS")</formula>
    </cfRule>
    <cfRule type="expression" dxfId="63" priority="20">
      <formula>OR(C$44="F",C$44="Fiber")</formula>
    </cfRule>
    <cfRule type="expression" dxfId="62" priority="27">
      <formula>AND(C$44&lt;&gt;"FS",C$44&lt;&gt;"F",C$44&lt;&gt;"Fiber",C$44&lt;&gt;"S",C$44&lt;&gt;"STD",C$44&lt;&gt;"D",C$44&lt;&gt;"DIS",C$44&lt;&gt;"M",C$44&lt;&gt;"MADI",C$44&lt;&gt;"",C$44&lt;&gt;" ",C$44&lt;&gt;"A",C$44&lt;&gt;"AES")</formula>
    </cfRule>
    <cfRule type="expression" dxfId="61" priority="28">
      <formula>OR(C$44="",C$44=" ")</formula>
    </cfRule>
    <cfRule type="expression" dxfId="60" priority="29">
      <formula>OR(C$44="A",C$44="AES")</formula>
    </cfRule>
    <cfRule type="expression" dxfId="59" priority="30">
      <formula>OR(C$44="M",C$44="MADI")</formula>
    </cfRule>
    <cfRule type="expression" dxfId="58" priority="31">
      <formula>OR(C$44="D",C$44="DIS")</formula>
    </cfRule>
    <cfRule type="expression" dxfId="57" priority="32">
      <formula>OR(C$44="S",C$44="STD")</formula>
    </cfRule>
  </conditionalFormatting>
  <conditionalFormatting sqref="D45:D62">
    <cfRule type="expression" dxfId="40" priority="17">
      <formula>OR(C$44="FS")</formula>
    </cfRule>
    <cfRule type="expression" dxfId="47" priority="19">
      <formula>OR(C$44="F",C$44="Fiber")</formula>
    </cfRule>
    <cfRule type="expression" dxfId="46" priority="21">
      <formula>AND(C$44&lt;&gt;"FS",C$44&lt;&gt;"F",C$44&lt;&gt;"Fiber",C$44&lt;&gt;"S",C$44&lt;&gt;"STD",C$44&lt;&gt;"D",C$44&lt;&gt;"DIS",C$44&lt;&gt;"M",C$44&lt;&gt;"MADI",C$44&lt;&gt;"",C$44&lt;&gt;" ",C$44&lt;&gt;"A",C$44&lt;&gt;"AES")</formula>
    </cfRule>
    <cfRule type="expression" dxfId="45" priority="22">
      <formula>OR(C$44="",C$44=" ")</formula>
    </cfRule>
    <cfRule type="expression" dxfId="44" priority="23">
      <formula>OR(C$44="A",C$44="AES")</formula>
    </cfRule>
    <cfRule type="expression" dxfId="43" priority="24">
      <formula>OR(C$44="M",C$44="MADI")</formula>
    </cfRule>
    <cfRule type="expression" dxfId="42" priority="25">
      <formula>OR(C$44="D",C$44="DIS")</formula>
    </cfRule>
    <cfRule type="expression" dxfId="41" priority="26">
      <formula>OR(C$44="S",C$44="STD")</formula>
    </cfRule>
  </conditionalFormatting>
  <conditionalFormatting sqref="A45:A62">
    <cfRule type="expression" dxfId="24" priority="2">
      <formula>OR(A$44="FS")</formula>
    </cfRule>
    <cfRule type="expression" dxfId="31" priority="4">
      <formula>OR(A$44="F",A$44="Fiber")</formula>
    </cfRule>
    <cfRule type="expression" dxfId="30" priority="11">
      <formula>AND(A$44&lt;&gt;"FS",A$44&lt;&gt;"F",A$44&lt;&gt;"Fiber",A$44&lt;&gt;"S",A$44&lt;&gt;"STD",A$44&lt;&gt;"D",A$44&lt;&gt;"DIS",A$44&lt;&gt;"M",A$44&lt;&gt;"MADI",A$44&lt;&gt;"",A$44&lt;&gt;" ",A$44&lt;&gt;"A",A$44&lt;&gt;"AES")</formula>
    </cfRule>
    <cfRule type="expression" dxfId="29" priority="12">
      <formula>OR(A$44="",A$44=" ")</formula>
    </cfRule>
    <cfRule type="expression" dxfId="28" priority="13">
      <formula>OR(A$44="A",A$44="AES")</formula>
    </cfRule>
    <cfRule type="expression" dxfId="27" priority="14">
      <formula>OR(A$44="M",A$44="MADI")</formula>
    </cfRule>
    <cfRule type="expression" dxfId="26" priority="15">
      <formula>OR(A$44="D",A$44="DIS")</formula>
    </cfRule>
    <cfRule type="expression" dxfId="25" priority="16">
      <formula>OR(A$44="S",A$44="STD")</formula>
    </cfRule>
  </conditionalFormatting>
  <conditionalFormatting sqref="B45:B62">
    <cfRule type="expression" dxfId="8" priority="1">
      <formula>OR(A$44="FS")</formula>
    </cfRule>
    <cfRule type="expression" dxfId="15" priority="3">
      <formula>OR(A$44="F",A$44="Fiber")</formula>
    </cfRule>
    <cfRule type="expression" dxfId="14" priority="5">
      <formula>AND(A$44&lt;&gt;"FS",A$44&lt;&gt;"F",A$44&lt;&gt;"Fiber",A$44&lt;&gt;"S",A$44&lt;&gt;"STD",A$44&lt;&gt;"D",A$44&lt;&gt;"DIS",A$44&lt;&gt;"M",A$44&lt;&gt;"MADI",A$44&lt;&gt;"",A$44&lt;&gt;" ",A$44&lt;&gt;"A",A$44&lt;&gt;"AES")</formula>
    </cfRule>
    <cfRule type="expression" dxfId="13" priority="6">
      <formula>OR(A$44="",A$44=" ")</formula>
    </cfRule>
    <cfRule type="expression" dxfId="12" priority="7">
      <formula>OR(A$44="A",A$44="AES")</formula>
    </cfRule>
    <cfRule type="expression" dxfId="11" priority="8">
      <formula>OR(A$44="M",A$44="MADI")</formula>
    </cfRule>
    <cfRule type="expression" dxfId="10" priority="9">
      <formula>OR(A$44="D",A$44="DIS")</formula>
    </cfRule>
    <cfRule type="expression" dxfId="9" priority="10">
      <formula>OR(A$44="S",A$44="STD")</formula>
    </cfRule>
  </conditionalFormatting>
  <dataValidations count="2">
    <dataValidation type="list" errorStyle="warning" allowBlank="1" showInputMessage="1" showErrorMessage="1" sqref="A3:BL3">
      <formula1>$BR$2:$BR$7</formula1>
    </dataValidation>
    <dataValidation type="list" errorStyle="warning" allowBlank="1" showInputMessage="1" showErrorMessage="1" sqref="A44:BL44">
      <formula1>$BR$43:$BR$49</formula1>
    </dataValidation>
  </dataValidations>
  <printOptions horizontalCentered="1" verticalCentered="1"/>
  <pageMargins left="0.2" right="0.2" top="0.25" bottom="0.25" header="0" footer="0"/>
  <pageSetup paperSize="3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Cox</dc:creator>
  <cp:lastModifiedBy>COX Doug</cp:lastModifiedBy>
  <cp:lastPrinted>2011-09-15T20:57:08Z</cp:lastPrinted>
  <dcterms:created xsi:type="dcterms:W3CDTF">2011-08-15T15:03:17Z</dcterms:created>
  <dcterms:modified xsi:type="dcterms:W3CDTF">2013-08-12T20:49:19Z</dcterms:modified>
</cp:coreProperties>
</file>