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Sheet1!$A$1:$BL$64</definedName>
  </definedNames>
  <calcPr calcId="145621"/>
</workbook>
</file>

<file path=xl/calcChain.xml><?xml version="1.0" encoding="utf-8"?>
<calcChain xmlns="http://schemas.openxmlformats.org/spreadsheetml/2006/main">
  <c r="BL5" i="1" l="1"/>
  <c r="BL7" i="1"/>
  <c r="BL9" i="1"/>
  <c r="BL11" i="1"/>
  <c r="BL13" i="1"/>
  <c r="BL15" i="1"/>
  <c r="BL17" i="1"/>
  <c r="BL19" i="1"/>
  <c r="BL21" i="1"/>
  <c r="BL23" i="1"/>
  <c r="BL25" i="1"/>
  <c r="BL27" i="1"/>
  <c r="BL29" i="1"/>
  <c r="BL31" i="1"/>
  <c r="BL33" i="1"/>
  <c r="BL35" i="1"/>
  <c r="BL37" i="1"/>
  <c r="BL39" i="1"/>
  <c r="B39" i="1"/>
  <c r="A39" i="1"/>
  <c r="A38" i="1"/>
  <c r="B37" i="1"/>
  <c r="A37" i="1"/>
  <c r="A36" i="1"/>
  <c r="A35" i="1"/>
  <c r="A34" i="1"/>
  <c r="B35" i="1" s="1"/>
  <c r="B33" i="1"/>
  <c r="A33" i="1"/>
  <c r="A32" i="1"/>
  <c r="A31" i="1"/>
  <c r="A30" i="1"/>
  <c r="B31" i="1" s="1"/>
  <c r="A29" i="1"/>
  <c r="A28" i="1"/>
  <c r="B29" i="1" s="1"/>
  <c r="A27" i="1"/>
  <c r="A26" i="1"/>
  <c r="B27" i="1" s="1"/>
  <c r="A25" i="1"/>
  <c r="A24" i="1"/>
  <c r="B25" i="1" s="1"/>
  <c r="B23" i="1"/>
  <c r="A23" i="1"/>
  <c r="A22" i="1"/>
  <c r="B21" i="1"/>
  <c r="A21" i="1"/>
  <c r="A20" i="1"/>
  <c r="A19" i="1"/>
  <c r="A18" i="1"/>
  <c r="B19" i="1" s="1"/>
  <c r="B17" i="1"/>
  <c r="A17" i="1"/>
  <c r="A16" i="1"/>
  <c r="B15" i="1"/>
  <c r="A15" i="1"/>
  <c r="A14" i="1"/>
  <c r="A13" i="1"/>
  <c r="A12" i="1"/>
  <c r="B13" i="1" s="1"/>
  <c r="A11" i="1"/>
  <c r="A10" i="1"/>
  <c r="B11" i="1" s="1"/>
  <c r="A9" i="1"/>
  <c r="A8" i="1"/>
  <c r="B9" i="1" s="1"/>
  <c r="B7" i="1"/>
  <c r="A7" i="1"/>
  <c r="A6" i="1"/>
  <c r="B5" i="1"/>
  <c r="A5" i="1"/>
  <c r="A4" i="1"/>
  <c r="D39" i="1"/>
  <c r="C39" i="1"/>
  <c r="C38" i="1"/>
  <c r="D37" i="1"/>
  <c r="C37" i="1"/>
  <c r="C36" i="1"/>
  <c r="D35" i="1"/>
  <c r="C35" i="1"/>
  <c r="C34" i="1"/>
  <c r="D33" i="1"/>
  <c r="C33" i="1"/>
  <c r="C32" i="1"/>
  <c r="D31" i="1"/>
  <c r="C31" i="1"/>
  <c r="C30" i="1"/>
  <c r="C29" i="1"/>
  <c r="C28" i="1"/>
  <c r="D29" i="1" s="1"/>
  <c r="C27" i="1"/>
  <c r="C26" i="1"/>
  <c r="D27" i="1" s="1"/>
  <c r="C25" i="1"/>
  <c r="C24" i="1"/>
  <c r="D25" i="1" s="1"/>
  <c r="D23" i="1"/>
  <c r="C23" i="1"/>
  <c r="C22" i="1"/>
  <c r="D21" i="1"/>
  <c r="C21" i="1"/>
  <c r="C20" i="1"/>
  <c r="D19" i="1"/>
  <c r="C19" i="1"/>
  <c r="C18" i="1"/>
  <c r="D17" i="1"/>
  <c r="C17" i="1"/>
  <c r="C16" i="1"/>
  <c r="D15" i="1"/>
  <c r="C15" i="1"/>
  <c r="C14" i="1"/>
  <c r="C13" i="1"/>
  <c r="C12" i="1"/>
  <c r="D13" i="1" s="1"/>
  <c r="C11" i="1"/>
  <c r="C10" i="1"/>
  <c r="D11" i="1" s="1"/>
  <c r="C9" i="1"/>
  <c r="C8" i="1"/>
  <c r="D9" i="1" s="1"/>
  <c r="D7" i="1"/>
  <c r="C7" i="1"/>
  <c r="C6" i="1"/>
  <c r="D5" i="1"/>
  <c r="C5" i="1"/>
  <c r="C4" i="1"/>
  <c r="F39" i="1"/>
  <c r="E39" i="1"/>
  <c r="E38" i="1"/>
  <c r="E37" i="1"/>
  <c r="E36" i="1"/>
  <c r="F37" i="1" s="1"/>
  <c r="F35" i="1"/>
  <c r="E35" i="1"/>
  <c r="E34" i="1"/>
  <c r="F33" i="1"/>
  <c r="E33" i="1"/>
  <c r="E32" i="1"/>
  <c r="E31" i="1"/>
  <c r="E30" i="1"/>
  <c r="F31" i="1" s="1"/>
  <c r="F29" i="1"/>
  <c r="E29" i="1"/>
  <c r="E28" i="1"/>
  <c r="F27" i="1"/>
  <c r="E27" i="1"/>
  <c r="E26" i="1"/>
  <c r="E25" i="1"/>
  <c r="E24" i="1"/>
  <c r="F25" i="1" s="1"/>
  <c r="F23" i="1"/>
  <c r="E23" i="1"/>
  <c r="E22" i="1"/>
  <c r="E21" i="1"/>
  <c r="E20" i="1"/>
  <c r="F21" i="1" s="1"/>
  <c r="F19" i="1"/>
  <c r="E19" i="1"/>
  <c r="E18" i="1"/>
  <c r="F17" i="1"/>
  <c r="E17" i="1"/>
  <c r="E16" i="1"/>
  <c r="E15" i="1"/>
  <c r="E14" i="1"/>
  <c r="F15" i="1" s="1"/>
  <c r="F13" i="1"/>
  <c r="E13" i="1"/>
  <c r="E12" i="1"/>
  <c r="F11" i="1"/>
  <c r="E11" i="1"/>
  <c r="E10" i="1"/>
  <c r="E9" i="1"/>
  <c r="E8" i="1"/>
  <c r="F9" i="1" s="1"/>
  <c r="F7" i="1"/>
  <c r="E7" i="1"/>
  <c r="E6" i="1"/>
  <c r="E5" i="1"/>
  <c r="E4" i="1"/>
  <c r="F5" i="1" s="1"/>
  <c r="H39" i="1"/>
  <c r="G39" i="1"/>
  <c r="G38" i="1"/>
  <c r="H37" i="1"/>
  <c r="G37" i="1"/>
  <c r="G36" i="1"/>
  <c r="H35" i="1"/>
  <c r="G35" i="1"/>
  <c r="G34" i="1"/>
  <c r="H33" i="1"/>
  <c r="G33" i="1"/>
  <c r="G32" i="1"/>
  <c r="G31" i="1"/>
  <c r="G30" i="1"/>
  <c r="H31" i="1" s="1"/>
  <c r="G29" i="1"/>
  <c r="G28" i="1"/>
  <c r="H29" i="1" s="1"/>
  <c r="G27" i="1"/>
  <c r="G26" i="1"/>
  <c r="H27" i="1" s="1"/>
  <c r="G25" i="1"/>
  <c r="G24" i="1"/>
  <c r="H25" i="1" s="1"/>
  <c r="H23" i="1"/>
  <c r="G23" i="1"/>
  <c r="G22" i="1"/>
  <c r="H21" i="1"/>
  <c r="G21" i="1"/>
  <c r="G20" i="1"/>
  <c r="H19" i="1"/>
  <c r="G19" i="1"/>
  <c r="G18" i="1"/>
  <c r="H17" i="1"/>
  <c r="G17" i="1"/>
  <c r="G16" i="1"/>
  <c r="G15" i="1"/>
  <c r="G14" i="1"/>
  <c r="H15" i="1" s="1"/>
  <c r="G13" i="1"/>
  <c r="G12" i="1"/>
  <c r="H13" i="1" s="1"/>
  <c r="G11" i="1"/>
  <c r="G10" i="1"/>
  <c r="H11" i="1" s="1"/>
  <c r="G9" i="1"/>
  <c r="G8" i="1"/>
  <c r="H9" i="1" s="1"/>
  <c r="H7" i="1"/>
  <c r="G7" i="1"/>
  <c r="G6" i="1"/>
  <c r="H5" i="1"/>
  <c r="G5" i="1"/>
  <c r="G4" i="1"/>
  <c r="I39" i="1"/>
  <c r="I38" i="1"/>
  <c r="J39" i="1" s="1"/>
  <c r="J37" i="1"/>
  <c r="I37" i="1"/>
  <c r="I36" i="1"/>
  <c r="J35" i="1"/>
  <c r="I35" i="1"/>
  <c r="I34" i="1"/>
  <c r="I33" i="1"/>
  <c r="I32" i="1"/>
  <c r="J33" i="1" s="1"/>
  <c r="J31" i="1"/>
  <c r="I31" i="1"/>
  <c r="I30" i="1"/>
  <c r="J29" i="1"/>
  <c r="I29" i="1"/>
  <c r="I28" i="1"/>
  <c r="I27" i="1"/>
  <c r="I26" i="1"/>
  <c r="J27" i="1" s="1"/>
  <c r="I25" i="1"/>
  <c r="I24" i="1"/>
  <c r="J25" i="1" s="1"/>
  <c r="I23" i="1"/>
  <c r="I22" i="1"/>
  <c r="J23" i="1" s="1"/>
  <c r="J21" i="1"/>
  <c r="I21" i="1"/>
  <c r="I20" i="1"/>
  <c r="J19" i="1"/>
  <c r="I19" i="1"/>
  <c r="I18" i="1"/>
  <c r="I17" i="1"/>
  <c r="I16" i="1"/>
  <c r="J17" i="1" s="1"/>
  <c r="J15" i="1"/>
  <c r="I15" i="1"/>
  <c r="I14" i="1"/>
  <c r="J13" i="1"/>
  <c r="I13" i="1"/>
  <c r="I12" i="1"/>
  <c r="I11" i="1"/>
  <c r="I10" i="1"/>
  <c r="J11" i="1" s="1"/>
  <c r="I9" i="1"/>
  <c r="I8" i="1"/>
  <c r="J9" i="1" s="1"/>
  <c r="I7" i="1"/>
  <c r="I6" i="1"/>
  <c r="J7" i="1" s="1"/>
  <c r="J5" i="1"/>
  <c r="I5" i="1"/>
  <c r="I4" i="1"/>
  <c r="L39" i="1"/>
  <c r="K39" i="1"/>
  <c r="K38" i="1"/>
  <c r="K37" i="1"/>
  <c r="K36" i="1"/>
  <c r="L37" i="1" s="1"/>
  <c r="L35" i="1"/>
  <c r="K35" i="1"/>
  <c r="K34" i="1"/>
  <c r="L33" i="1"/>
  <c r="K33" i="1"/>
  <c r="K32" i="1"/>
  <c r="K31" i="1"/>
  <c r="K30" i="1"/>
  <c r="L31" i="1" s="1"/>
  <c r="L29" i="1"/>
  <c r="K29" i="1"/>
  <c r="K28" i="1"/>
  <c r="K27" i="1"/>
  <c r="K26" i="1"/>
  <c r="L27" i="1" s="1"/>
  <c r="K25" i="1"/>
  <c r="K24" i="1"/>
  <c r="L25" i="1" s="1"/>
  <c r="L23" i="1"/>
  <c r="K23" i="1"/>
  <c r="K22" i="1"/>
  <c r="K21" i="1"/>
  <c r="K20" i="1"/>
  <c r="L21" i="1" s="1"/>
  <c r="L19" i="1"/>
  <c r="K19" i="1"/>
  <c r="K18" i="1"/>
  <c r="L17" i="1"/>
  <c r="K17" i="1"/>
  <c r="K16" i="1"/>
  <c r="K15" i="1"/>
  <c r="K14" i="1"/>
  <c r="L15" i="1" s="1"/>
  <c r="L13" i="1"/>
  <c r="K13" i="1"/>
  <c r="K12" i="1"/>
  <c r="K11" i="1"/>
  <c r="K10" i="1"/>
  <c r="L11" i="1" s="1"/>
  <c r="K9" i="1"/>
  <c r="K8" i="1"/>
  <c r="L9" i="1" s="1"/>
  <c r="L7" i="1"/>
  <c r="K7" i="1"/>
  <c r="K6" i="1"/>
  <c r="K5" i="1"/>
  <c r="K4" i="1"/>
  <c r="L5" i="1" s="1"/>
  <c r="N39" i="1"/>
  <c r="M39" i="1"/>
  <c r="M38" i="1"/>
  <c r="N37" i="1"/>
  <c r="M37" i="1"/>
  <c r="M36" i="1"/>
  <c r="M35" i="1"/>
  <c r="M34" i="1"/>
  <c r="N35" i="1" s="1"/>
  <c r="N33" i="1"/>
  <c r="M33" i="1"/>
  <c r="M32" i="1"/>
  <c r="N31" i="1"/>
  <c r="M31" i="1"/>
  <c r="M30" i="1"/>
  <c r="M29" i="1"/>
  <c r="M28" i="1"/>
  <c r="N29" i="1" s="1"/>
  <c r="M27" i="1"/>
  <c r="M26" i="1"/>
  <c r="N27" i="1" s="1"/>
  <c r="M25" i="1"/>
  <c r="M24" i="1"/>
  <c r="N25" i="1" s="1"/>
  <c r="N23" i="1"/>
  <c r="M23" i="1"/>
  <c r="M22" i="1"/>
  <c r="N21" i="1"/>
  <c r="M21" i="1"/>
  <c r="M20" i="1"/>
  <c r="M19" i="1"/>
  <c r="M18" i="1"/>
  <c r="N19" i="1" s="1"/>
  <c r="N17" i="1"/>
  <c r="M17" i="1"/>
  <c r="M16" i="1"/>
  <c r="N15" i="1"/>
  <c r="M15" i="1"/>
  <c r="M14" i="1"/>
  <c r="M13" i="1"/>
  <c r="M12" i="1"/>
  <c r="N13" i="1" s="1"/>
  <c r="M11" i="1"/>
  <c r="M10" i="1"/>
  <c r="N11" i="1" s="1"/>
  <c r="M9" i="1"/>
  <c r="M8" i="1"/>
  <c r="N9" i="1" s="1"/>
  <c r="N7" i="1"/>
  <c r="M7" i="1"/>
  <c r="M6" i="1"/>
  <c r="N5" i="1"/>
  <c r="M5" i="1"/>
  <c r="M4" i="1"/>
  <c r="P39" i="1"/>
  <c r="O39" i="1"/>
  <c r="O38" i="1"/>
  <c r="P37" i="1"/>
  <c r="O37" i="1"/>
  <c r="O36" i="1"/>
  <c r="P35" i="1"/>
  <c r="O35" i="1"/>
  <c r="O34" i="1"/>
  <c r="P33" i="1"/>
  <c r="O33" i="1"/>
  <c r="O32" i="1"/>
  <c r="O31" i="1"/>
  <c r="O30" i="1"/>
  <c r="P31" i="1" s="1"/>
  <c r="P29" i="1"/>
  <c r="O29" i="1"/>
  <c r="O28" i="1"/>
  <c r="P27" i="1"/>
  <c r="O27" i="1"/>
  <c r="O26" i="1"/>
  <c r="O25" i="1"/>
  <c r="O24" i="1"/>
  <c r="P25" i="1" s="1"/>
  <c r="P23" i="1"/>
  <c r="O23" i="1"/>
  <c r="O22" i="1"/>
  <c r="P21" i="1"/>
  <c r="O21" i="1"/>
  <c r="O20" i="1"/>
  <c r="P19" i="1"/>
  <c r="O19" i="1"/>
  <c r="O18" i="1"/>
  <c r="P17" i="1"/>
  <c r="O17" i="1"/>
  <c r="O16" i="1"/>
  <c r="O15" i="1"/>
  <c r="O14" i="1"/>
  <c r="P15" i="1" s="1"/>
  <c r="O13" i="1"/>
  <c r="O12" i="1"/>
  <c r="P13" i="1" s="1"/>
  <c r="P11" i="1"/>
  <c r="O11" i="1"/>
  <c r="O10" i="1"/>
  <c r="O9" i="1"/>
  <c r="O8" i="1"/>
  <c r="P9" i="1" s="1"/>
  <c r="P7" i="1"/>
  <c r="O7" i="1"/>
  <c r="O6" i="1"/>
  <c r="P5" i="1"/>
  <c r="O5" i="1"/>
  <c r="O4" i="1"/>
  <c r="R39" i="1"/>
  <c r="Q39" i="1"/>
  <c r="Q38" i="1"/>
  <c r="R37" i="1"/>
  <c r="Q37" i="1"/>
  <c r="Q36" i="1"/>
  <c r="Q35" i="1"/>
  <c r="Q34" i="1"/>
  <c r="R35" i="1" s="1"/>
  <c r="R33" i="1"/>
  <c r="Q33" i="1"/>
  <c r="Q32" i="1"/>
  <c r="R31" i="1"/>
  <c r="Q31" i="1"/>
  <c r="Q30" i="1"/>
  <c r="Q29" i="1"/>
  <c r="Q28" i="1"/>
  <c r="R29" i="1" s="1"/>
  <c r="Q27" i="1"/>
  <c r="Q26" i="1"/>
  <c r="R27" i="1" s="1"/>
  <c r="Q25" i="1"/>
  <c r="Q24" i="1"/>
  <c r="R25" i="1" s="1"/>
  <c r="R23" i="1"/>
  <c r="Q23" i="1"/>
  <c r="Q22" i="1"/>
  <c r="R21" i="1"/>
  <c r="Q21" i="1"/>
  <c r="Q20" i="1"/>
  <c r="Q19" i="1"/>
  <c r="Q18" i="1"/>
  <c r="R19" i="1" s="1"/>
  <c r="Q17" i="1"/>
  <c r="Q16" i="1"/>
  <c r="R17" i="1" s="1"/>
  <c r="R15" i="1"/>
  <c r="Q15" i="1"/>
  <c r="Q14" i="1"/>
  <c r="Q13" i="1"/>
  <c r="Q12" i="1"/>
  <c r="R13" i="1" s="1"/>
  <c r="Q11" i="1"/>
  <c r="Q10" i="1"/>
  <c r="R11" i="1" s="1"/>
  <c r="Q9" i="1"/>
  <c r="Q8" i="1"/>
  <c r="R9" i="1" s="1"/>
  <c r="R7" i="1"/>
  <c r="Q7" i="1"/>
  <c r="Q6" i="1"/>
  <c r="R5" i="1"/>
  <c r="Q5" i="1"/>
  <c r="Q4" i="1"/>
  <c r="T39" i="1"/>
  <c r="S39" i="1"/>
  <c r="S38" i="1"/>
  <c r="T37" i="1"/>
  <c r="S37" i="1"/>
  <c r="S36" i="1"/>
  <c r="S35" i="1"/>
  <c r="S34" i="1"/>
  <c r="T35" i="1" s="1"/>
  <c r="T33" i="1"/>
  <c r="S33" i="1"/>
  <c r="S32" i="1"/>
  <c r="S31" i="1"/>
  <c r="S30" i="1"/>
  <c r="T31" i="1" s="1"/>
  <c r="S29" i="1"/>
  <c r="S28" i="1"/>
  <c r="T29" i="1" s="1"/>
  <c r="T27" i="1"/>
  <c r="S27" i="1"/>
  <c r="S26" i="1"/>
  <c r="S25" i="1"/>
  <c r="S24" i="1"/>
  <c r="T25" i="1" s="1"/>
  <c r="T23" i="1"/>
  <c r="S23" i="1"/>
  <c r="S22" i="1"/>
  <c r="T21" i="1"/>
  <c r="S21" i="1"/>
  <c r="S20" i="1"/>
  <c r="S19" i="1"/>
  <c r="S18" i="1"/>
  <c r="T19" i="1" s="1"/>
  <c r="S17" i="1"/>
  <c r="S16" i="1"/>
  <c r="T17" i="1" s="1"/>
  <c r="S15" i="1"/>
  <c r="S14" i="1"/>
  <c r="T15" i="1" s="1"/>
  <c r="S13" i="1"/>
  <c r="S12" i="1"/>
  <c r="T13" i="1" s="1"/>
  <c r="T11" i="1"/>
  <c r="S11" i="1"/>
  <c r="S10" i="1"/>
  <c r="S9" i="1"/>
  <c r="S8" i="1"/>
  <c r="T9" i="1" s="1"/>
  <c r="T7" i="1"/>
  <c r="S7" i="1"/>
  <c r="S6" i="1"/>
  <c r="T5" i="1"/>
  <c r="S5" i="1"/>
  <c r="S4" i="1"/>
  <c r="V39" i="1"/>
  <c r="U39" i="1"/>
  <c r="U38" i="1"/>
  <c r="V37" i="1"/>
  <c r="U37" i="1"/>
  <c r="U36" i="1"/>
  <c r="V35" i="1"/>
  <c r="U35" i="1"/>
  <c r="U34" i="1"/>
  <c r="V33" i="1"/>
  <c r="U33" i="1"/>
  <c r="U32" i="1"/>
  <c r="U31" i="1"/>
  <c r="U30" i="1"/>
  <c r="V31" i="1" s="1"/>
  <c r="U29" i="1"/>
  <c r="U28" i="1"/>
  <c r="V29" i="1" s="1"/>
  <c r="V27" i="1"/>
  <c r="U27" i="1"/>
  <c r="U26" i="1"/>
  <c r="U25" i="1"/>
  <c r="U24" i="1"/>
  <c r="V25" i="1" s="1"/>
  <c r="V23" i="1"/>
  <c r="U23" i="1"/>
  <c r="U22" i="1"/>
  <c r="V21" i="1"/>
  <c r="U21" i="1"/>
  <c r="U20" i="1"/>
  <c r="V19" i="1"/>
  <c r="U19" i="1"/>
  <c r="U18" i="1"/>
  <c r="V17" i="1"/>
  <c r="U17" i="1"/>
  <c r="U16" i="1"/>
  <c r="U15" i="1"/>
  <c r="U14" i="1"/>
  <c r="V15" i="1" s="1"/>
  <c r="U13" i="1"/>
  <c r="U12" i="1"/>
  <c r="V13" i="1" s="1"/>
  <c r="V11" i="1"/>
  <c r="U11" i="1"/>
  <c r="U10" i="1"/>
  <c r="U9" i="1"/>
  <c r="U8" i="1"/>
  <c r="V9" i="1" s="1"/>
  <c r="V7" i="1"/>
  <c r="U7" i="1"/>
  <c r="U6" i="1"/>
  <c r="V5" i="1"/>
  <c r="U5" i="1"/>
  <c r="U4" i="1"/>
  <c r="X39" i="1"/>
  <c r="W39" i="1"/>
  <c r="W38" i="1"/>
  <c r="X37" i="1"/>
  <c r="W37" i="1"/>
  <c r="W36" i="1"/>
  <c r="W35" i="1"/>
  <c r="W34" i="1"/>
  <c r="X35" i="1" s="1"/>
  <c r="X33" i="1"/>
  <c r="W33" i="1"/>
  <c r="W32" i="1"/>
  <c r="X31" i="1"/>
  <c r="W31" i="1"/>
  <c r="W30" i="1"/>
  <c r="W29" i="1"/>
  <c r="W28" i="1"/>
  <c r="X29" i="1" s="1"/>
  <c r="W27" i="1"/>
  <c r="W26" i="1"/>
  <c r="X27" i="1" s="1"/>
  <c r="W25" i="1"/>
  <c r="W24" i="1"/>
  <c r="X25" i="1" s="1"/>
  <c r="X23" i="1"/>
  <c r="W23" i="1"/>
  <c r="W22" i="1"/>
  <c r="X21" i="1"/>
  <c r="W21" i="1"/>
  <c r="W20" i="1"/>
  <c r="W19" i="1"/>
  <c r="W18" i="1"/>
  <c r="X19" i="1" s="1"/>
  <c r="W17" i="1"/>
  <c r="W16" i="1"/>
  <c r="X17" i="1" s="1"/>
  <c r="X15" i="1"/>
  <c r="W15" i="1"/>
  <c r="W14" i="1"/>
  <c r="W13" i="1"/>
  <c r="W12" i="1"/>
  <c r="X13" i="1" s="1"/>
  <c r="W11" i="1"/>
  <c r="W10" i="1"/>
  <c r="X11" i="1" s="1"/>
  <c r="W9" i="1"/>
  <c r="W8" i="1"/>
  <c r="X9" i="1" s="1"/>
  <c r="X7" i="1"/>
  <c r="W7" i="1"/>
  <c r="W6" i="1"/>
  <c r="X5" i="1"/>
  <c r="W5" i="1"/>
  <c r="W4" i="1"/>
  <c r="Z39" i="1"/>
  <c r="Y39" i="1"/>
  <c r="Y38" i="1"/>
  <c r="Z37" i="1"/>
  <c r="Y37" i="1"/>
  <c r="Y36" i="1"/>
  <c r="Z35" i="1"/>
  <c r="Y35" i="1"/>
  <c r="Y34" i="1"/>
  <c r="Y33" i="1"/>
  <c r="Y32" i="1"/>
  <c r="Z33" i="1" s="1"/>
  <c r="Y31" i="1"/>
  <c r="Y30" i="1"/>
  <c r="Z31" i="1" s="1"/>
  <c r="Z29" i="1"/>
  <c r="Y29" i="1"/>
  <c r="Y28" i="1"/>
  <c r="Z27" i="1"/>
  <c r="Y27" i="1"/>
  <c r="Y26" i="1"/>
  <c r="Y25" i="1"/>
  <c r="Y24" i="1"/>
  <c r="Z25" i="1" s="1"/>
  <c r="Z23" i="1"/>
  <c r="Y23" i="1"/>
  <c r="Y22" i="1"/>
  <c r="Z21" i="1"/>
  <c r="Y21" i="1"/>
  <c r="Y20" i="1"/>
  <c r="Z19" i="1"/>
  <c r="Y19" i="1"/>
  <c r="Y18" i="1"/>
  <c r="Y17" i="1"/>
  <c r="Y16" i="1"/>
  <c r="Z17" i="1" s="1"/>
  <c r="Y15" i="1"/>
  <c r="Y14" i="1"/>
  <c r="Z15" i="1" s="1"/>
  <c r="Z13" i="1"/>
  <c r="Y13" i="1"/>
  <c r="Y12" i="1"/>
  <c r="Z11" i="1"/>
  <c r="Y11" i="1"/>
  <c r="Y10" i="1"/>
  <c r="Y9" i="1"/>
  <c r="Y8" i="1"/>
  <c r="Z9" i="1" s="1"/>
  <c r="Z7" i="1"/>
  <c r="Y7" i="1"/>
  <c r="Y6" i="1"/>
  <c r="Z5" i="1"/>
  <c r="Y5" i="1"/>
  <c r="Y4" i="1"/>
  <c r="AB39" i="1"/>
  <c r="AA39" i="1"/>
  <c r="AA38" i="1"/>
  <c r="AB37" i="1"/>
  <c r="AA37" i="1"/>
  <c r="AA36" i="1"/>
  <c r="AA35" i="1"/>
  <c r="AA34" i="1"/>
  <c r="AB35" i="1" s="1"/>
  <c r="AB33" i="1"/>
  <c r="AA33" i="1"/>
  <c r="AA32" i="1"/>
  <c r="AB31" i="1"/>
  <c r="AA31" i="1"/>
  <c r="AA30" i="1"/>
  <c r="AA29" i="1"/>
  <c r="AA28" i="1"/>
  <c r="AB29" i="1" s="1"/>
  <c r="AA27" i="1"/>
  <c r="AA26" i="1"/>
  <c r="AB27" i="1" s="1"/>
  <c r="AA25" i="1"/>
  <c r="AA24" i="1"/>
  <c r="AB25" i="1" s="1"/>
  <c r="AB23" i="1"/>
  <c r="AA23" i="1"/>
  <c r="AA22" i="1"/>
  <c r="AB21" i="1"/>
  <c r="AA21" i="1"/>
  <c r="AA20" i="1"/>
  <c r="AA19" i="1"/>
  <c r="AA18" i="1"/>
  <c r="AB19" i="1" s="1"/>
  <c r="AB17" i="1"/>
  <c r="AA17" i="1"/>
  <c r="AA16" i="1"/>
  <c r="AB15" i="1"/>
  <c r="AA15" i="1"/>
  <c r="AA14" i="1"/>
  <c r="AA13" i="1"/>
  <c r="AA12" i="1"/>
  <c r="AB13" i="1" s="1"/>
  <c r="AA11" i="1"/>
  <c r="AA10" i="1"/>
  <c r="AB11" i="1" s="1"/>
  <c r="AA9" i="1"/>
  <c r="AA8" i="1"/>
  <c r="AB9" i="1" s="1"/>
  <c r="AB7" i="1"/>
  <c r="AA7" i="1"/>
  <c r="AA6" i="1"/>
  <c r="AB5" i="1"/>
  <c r="AA5" i="1"/>
  <c r="AA4" i="1"/>
  <c r="AD39" i="1"/>
  <c r="AC39" i="1"/>
  <c r="AC38" i="1"/>
  <c r="AD37" i="1"/>
  <c r="AC37" i="1"/>
  <c r="AC36" i="1"/>
  <c r="AC35" i="1"/>
  <c r="AC34" i="1"/>
  <c r="AD35" i="1" s="1"/>
  <c r="AC33" i="1"/>
  <c r="AC32" i="1"/>
  <c r="AD33" i="1" s="1"/>
  <c r="AC31" i="1"/>
  <c r="AC30" i="1"/>
  <c r="AD31" i="1" s="1"/>
  <c r="AD29" i="1"/>
  <c r="AC29" i="1"/>
  <c r="AC28" i="1"/>
  <c r="AD27" i="1"/>
  <c r="AC27" i="1"/>
  <c r="AC26" i="1"/>
  <c r="AC25" i="1"/>
  <c r="AC24" i="1"/>
  <c r="AD25" i="1" s="1"/>
  <c r="AD23" i="1"/>
  <c r="AC23" i="1"/>
  <c r="AC22" i="1"/>
  <c r="AD21" i="1"/>
  <c r="AC21" i="1"/>
  <c r="AC20" i="1"/>
  <c r="AC19" i="1"/>
  <c r="AC18" i="1"/>
  <c r="AD19" i="1" s="1"/>
  <c r="AC17" i="1"/>
  <c r="AC16" i="1"/>
  <c r="AD17" i="1" s="1"/>
  <c r="AC15" i="1"/>
  <c r="AC14" i="1"/>
  <c r="AD15" i="1" s="1"/>
  <c r="AD13" i="1"/>
  <c r="AC13" i="1"/>
  <c r="AC12" i="1"/>
  <c r="AD11" i="1"/>
  <c r="AC11" i="1"/>
  <c r="AC10" i="1"/>
  <c r="AC9" i="1"/>
  <c r="AC8" i="1"/>
  <c r="AD9" i="1" s="1"/>
  <c r="AD7" i="1"/>
  <c r="AC7" i="1"/>
  <c r="AC6" i="1"/>
  <c r="AD5" i="1"/>
  <c r="AC5" i="1"/>
  <c r="AC4" i="1"/>
  <c r="AF39" i="1"/>
  <c r="AE39" i="1"/>
  <c r="AE38" i="1"/>
  <c r="AF37" i="1"/>
  <c r="AE37" i="1"/>
  <c r="AE36" i="1"/>
  <c r="AE35" i="1"/>
  <c r="AE34" i="1"/>
  <c r="AF35" i="1" s="1"/>
  <c r="AF33" i="1"/>
  <c r="AE33" i="1"/>
  <c r="AE32" i="1"/>
  <c r="AF31" i="1"/>
  <c r="AE31" i="1"/>
  <c r="AE30" i="1"/>
  <c r="AE29" i="1"/>
  <c r="AE28" i="1"/>
  <c r="AF29" i="1" s="1"/>
  <c r="AE27" i="1"/>
  <c r="AE26" i="1"/>
  <c r="AF27" i="1" s="1"/>
  <c r="AE25" i="1"/>
  <c r="AE24" i="1"/>
  <c r="AF25" i="1" s="1"/>
  <c r="AF23" i="1"/>
  <c r="AE23" i="1"/>
  <c r="AE22" i="1"/>
  <c r="AF21" i="1"/>
  <c r="AE21" i="1"/>
  <c r="AE20" i="1"/>
  <c r="AE19" i="1"/>
  <c r="AE18" i="1"/>
  <c r="AF19" i="1" s="1"/>
  <c r="AE17" i="1"/>
  <c r="AE16" i="1"/>
  <c r="AF17" i="1" s="1"/>
  <c r="AF15" i="1"/>
  <c r="AE15" i="1"/>
  <c r="AE14" i="1"/>
  <c r="AE13" i="1"/>
  <c r="AE12" i="1"/>
  <c r="AF13" i="1" s="1"/>
  <c r="AE11" i="1"/>
  <c r="AE10" i="1"/>
  <c r="AF11" i="1" s="1"/>
  <c r="AE9" i="1"/>
  <c r="AE8" i="1"/>
  <c r="AF9" i="1" s="1"/>
  <c r="AF7" i="1"/>
  <c r="AE7" i="1"/>
  <c r="AE6" i="1"/>
  <c r="AF5" i="1"/>
  <c r="AE5" i="1"/>
  <c r="AE4" i="1"/>
  <c r="AG39" i="1"/>
  <c r="AG38" i="1"/>
  <c r="AH39" i="1" s="1"/>
  <c r="AH37" i="1"/>
  <c r="AG37" i="1"/>
  <c r="AG36" i="1"/>
  <c r="AG35" i="1"/>
  <c r="AG34" i="1"/>
  <c r="AH35" i="1" s="1"/>
  <c r="AG33" i="1"/>
  <c r="AG32" i="1"/>
  <c r="AH33" i="1" s="1"/>
  <c r="AH31" i="1"/>
  <c r="AG31" i="1"/>
  <c r="AG30" i="1"/>
  <c r="AG29" i="1"/>
  <c r="AG28" i="1"/>
  <c r="AH29" i="1" s="1"/>
  <c r="AH27" i="1"/>
  <c r="AG27" i="1"/>
  <c r="AG26" i="1"/>
  <c r="AG25" i="1"/>
  <c r="AG24" i="1"/>
  <c r="AH25" i="1" s="1"/>
  <c r="AG23" i="1"/>
  <c r="AG22" i="1"/>
  <c r="AH23" i="1" s="1"/>
  <c r="AH21" i="1"/>
  <c r="AG21" i="1"/>
  <c r="AG20" i="1"/>
  <c r="AG19" i="1"/>
  <c r="AG18" i="1"/>
  <c r="AH19" i="1" s="1"/>
  <c r="AG17" i="1"/>
  <c r="AG16" i="1"/>
  <c r="AH17" i="1" s="1"/>
  <c r="AH15" i="1"/>
  <c r="AG15" i="1"/>
  <c r="AG14" i="1"/>
  <c r="AG13" i="1"/>
  <c r="AG12" i="1"/>
  <c r="AH13" i="1" s="1"/>
  <c r="AH11" i="1"/>
  <c r="AG11" i="1"/>
  <c r="AG10" i="1"/>
  <c r="AG9" i="1"/>
  <c r="AG8" i="1"/>
  <c r="AH9" i="1" s="1"/>
  <c r="AG7" i="1"/>
  <c r="AG6" i="1"/>
  <c r="AH7" i="1" s="1"/>
  <c r="AH5" i="1"/>
  <c r="AG5" i="1"/>
  <c r="AG4" i="1"/>
  <c r="AI39" i="1"/>
  <c r="AI38" i="1"/>
  <c r="AJ39" i="1" s="1"/>
  <c r="AI37" i="1"/>
  <c r="AI36" i="1"/>
  <c r="AJ37" i="1" s="1"/>
  <c r="AJ35" i="1"/>
  <c r="AI35" i="1"/>
  <c r="AI34" i="1"/>
  <c r="AJ33" i="1"/>
  <c r="AI33" i="1"/>
  <c r="AI32" i="1"/>
  <c r="AI31" i="1"/>
  <c r="AI30" i="1"/>
  <c r="AJ31" i="1" s="1"/>
  <c r="AJ29" i="1"/>
  <c r="AI29" i="1"/>
  <c r="AI28" i="1"/>
  <c r="AJ27" i="1"/>
  <c r="AI27" i="1"/>
  <c r="AI26" i="1"/>
  <c r="AI25" i="1"/>
  <c r="AI24" i="1"/>
  <c r="AJ25" i="1" s="1"/>
  <c r="AI23" i="1"/>
  <c r="AI22" i="1"/>
  <c r="AJ23" i="1" s="1"/>
  <c r="AI21" i="1"/>
  <c r="AI20" i="1"/>
  <c r="AJ21" i="1" s="1"/>
  <c r="AJ19" i="1"/>
  <c r="AI19" i="1"/>
  <c r="AI18" i="1"/>
  <c r="AJ17" i="1"/>
  <c r="AI17" i="1"/>
  <c r="AI16" i="1"/>
  <c r="AI15" i="1"/>
  <c r="AI14" i="1"/>
  <c r="AJ15" i="1" s="1"/>
  <c r="AJ13" i="1"/>
  <c r="AI13" i="1"/>
  <c r="AI12" i="1"/>
  <c r="AJ11" i="1"/>
  <c r="AI11" i="1"/>
  <c r="AI10" i="1"/>
  <c r="AI9" i="1"/>
  <c r="AI8" i="1"/>
  <c r="AJ9" i="1" s="1"/>
  <c r="AI7" i="1"/>
  <c r="AI6" i="1"/>
  <c r="AJ7" i="1" s="1"/>
  <c r="AI5" i="1"/>
  <c r="AI4" i="1"/>
  <c r="AJ5" i="1" s="1"/>
  <c r="AL39" i="1"/>
  <c r="AK39" i="1"/>
  <c r="AK38" i="1"/>
  <c r="AL37" i="1"/>
  <c r="AK37" i="1"/>
  <c r="AK36" i="1"/>
  <c r="AK35" i="1"/>
  <c r="AK34" i="1"/>
  <c r="AL35" i="1" s="1"/>
  <c r="AK33" i="1"/>
  <c r="AK32" i="1"/>
  <c r="AL33" i="1" s="1"/>
  <c r="AL31" i="1"/>
  <c r="AK31" i="1"/>
  <c r="AK30" i="1"/>
  <c r="AK29" i="1"/>
  <c r="AK28" i="1"/>
  <c r="AL29" i="1" s="1"/>
  <c r="AK27" i="1"/>
  <c r="AK26" i="1"/>
  <c r="AL27" i="1" s="1"/>
  <c r="AK25" i="1"/>
  <c r="AK24" i="1"/>
  <c r="AL25" i="1" s="1"/>
  <c r="AL23" i="1"/>
  <c r="AK23" i="1"/>
  <c r="AK22" i="1"/>
  <c r="AL21" i="1"/>
  <c r="AK21" i="1"/>
  <c r="AK20" i="1"/>
  <c r="AK19" i="1"/>
  <c r="AK18" i="1"/>
  <c r="AL19" i="1" s="1"/>
  <c r="AK17" i="1"/>
  <c r="AK16" i="1"/>
  <c r="AL17" i="1" s="1"/>
  <c r="AL15" i="1"/>
  <c r="AK15" i="1"/>
  <c r="AK14" i="1"/>
  <c r="AK13" i="1"/>
  <c r="AK12" i="1"/>
  <c r="AL13" i="1" s="1"/>
  <c r="AK11" i="1"/>
  <c r="AK10" i="1"/>
  <c r="AL11" i="1" s="1"/>
  <c r="AK9" i="1"/>
  <c r="AK8" i="1"/>
  <c r="AL9" i="1" s="1"/>
  <c r="AL7" i="1"/>
  <c r="AK7" i="1"/>
  <c r="AK6" i="1"/>
  <c r="AL5" i="1"/>
  <c r="AK5" i="1"/>
  <c r="AK4" i="1"/>
  <c r="AN39" i="1"/>
  <c r="AM39" i="1"/>
  <c r="AM38" i="1"/>
  <c r="AN37" i="1"/>
  <c r="AM37" i="1"/>
  <c r="AM36" i="1"/>
  <c r="AM35" i="1"/>
  <c r="AM34" i="1"/>
  <c r="AN35" i="1" s="1"/>
  <c r="AN33" i="1"/>
  <c r="AM33" i="1"/>
  <c r="AM32" i="1"/>
  <c r="AN31" i="1"/>
  <c r="AM31" i="1"/>
  <c r="AM30" i="1"/>
  <c r="AM29" i="1"/>
  <c r="AM28" i="1"/>
  <c r="AN29" i="1" s="1"/>
  <c r="AM27" i="1"/>
  <c r="AM26" i="1"/>
  <c r="AN27" i="1" s="1"/>
  <c r="AM25" i="1"/>
  <c r="AM24" i="1"/>
  <c r="AN25" i="1" s="1"/>
  <c r="AN23" i="1"/>
  <c r="AM23" i="1"/>
  <c r="AM22" i="1"/>
  <c r="AN21" i="1"/>
  <c r="AM21" i="1"/>
  <c r="AM20" i="1"/>
  <c r="AM19" i="1"/>
  <c r="AM18" i="1"/>
  <c r="AN19" i="1" s="1"/>
  <c r="AN17" i="1"/>
  <c r="AM17" i="1"/>
  <c r="AM16" i="1"/>
  <c r="AN15" i="1"/>
  <c r="AM15" i="1"/>
  <c r="AM14" i="1"/>
  <c r="AM13" i="1"/>
  <c r="AM12" i="1"/>
  <c r="AN13" i="1" s="1"/>
  <c r="AM11" i="1"/>
  <c r="AM10" i="1"/>
  <c r="AN11" i="1" s="1"/>
  <c r="AM9" i="1"/>
  <c r="AM8" i="1"/>
  <c r="AN9" i="1" s="1"/>
  <c r="AN7" i="1"/>
  <c r="AM7" i="1"/>
  <c r="AM6" i="1"/>
  <c r="AN5" i="1"/>
  <c r="AM5" i="1"/>
  <c r="AM4" i="1"/>
  <c r="AP39" i="1"/>
  <c r="AO39" i="1"/>
  <c r="AO38" i="1"/>
  <c r="AP37" i="1"/>
  <c r="AO37" i="1"/>
  <c r="AO36" i="1"/>
  <c r="AO35" i="1"/>
  <c r="AO34" i="1"/>
  <c r="AP35" i="1" s="1"/>
  <c r="AP33" i="1"/>
  <c r="AO33" i="1"/>
  <c r="AO32" i="1"/>
  <c r="AO31" i="1"/>
  <c r="AO30" i="1"/>
  <c r="AP31" i="1" s="1"/>
  <c r="AO29" i="1"/>
  <c r="AO28" i="1"/>
  <c r="AP29" i="1" s="1"/>
  <c r="AP27" i="1"/>
  <c r="AO27" i="1"/>
  <c r="AO26" i="1"/>
  <c r="AO25" i="1"/>
  <c r="AO24" i="1"/>
  <c r="AP25" i="1" s="1"/>
  <c r="AP23" i="1"/>
  <c r="AO23" i="1"/>
  <c r="AO22" i="1"/>
  <c r="AP21" i="1"/>
  <c r="AO21" i="1"/>
  <c r="AO20" i="1"/>
  <c r="AO19" i="1"/>
  <c r="AO18" i="1"/>
  <c r="AP19" i="1" s="1"/>
  <c r="AP17" i="1"/>
  <c r="AO17" i="1"/>
  <c r="AO16" i="1"/>
  <c r="AO15" i="1"/>
  <c r="AO14" i="1"/>
  <c r="AP15" i="1" s="1"/>
  <c r="AO13" i="1"/>
  <c r="AO12" i="1"/>
  <c r="AP13" i="1" s="1"/>
  <c r="AP11" i="1"/>
  <c r="AO11" i="1"/>
  <c r="AO10" i="1"/>
  <c r="AO9" i="1"/>
  <c r="AO8" i="1"/>
  <c r="AP9" i="1" s="1"/>
  <c r="AP7" i="1"/>
  <c r="AO7" i="1"/>
  <c r="AO6" i="1"/>
  <c r="AP5" i="1"/>
  <c r="AO5" i="1"/>
  <c r="AO4" i="1"/>
  <c r="AR39" i="1"/>
  <c r="AQ39" i="1"/>
  <c r="AQ38" i="1"/>
  <c r="AQ37" i="1"/>
  <c r="AQ36" i="1"/>
  <c r="AR37" i="1" s="1"/>
  <c r="AR35" i="1"/>
  <c r="AQ35" i="1"/>
  <c r="AQ34" i="1"/>
  <c r="AQ33" i="1"/>
  <c r="AQ32" i="1"/>
  <c r="AR33" i="1" s="1"/>
  <c r="AQ31" i="1"/>
  <c r="AQ30" i="1"/>
  <c r="AR31" i="1" s="1"/>
  <c r="AR29" i="1"/>
  <c r="AQ29" i="1"/>
  <c r="AQ28" i="1"/>
  <c r="AQ27" i="1"/>
  <c r="AQ26" i="1"/>
  <c r="AR27" i="1" s="1"/>
  <c r="AQ25" i="1"/>
  <c r="AQ24" i="1"/>
  <c r="AR25" i="1" s="1"/>
  <c r="AR23" i="1"/>
  <c r="AQ23" i="1"/>
  <c r="AQ22" i="1"/>
  <c r="AQ21" i="1"/>
  <c r="AQ20" i="1"/>
  <c r="AR21" i="1" s="1"/>
  <c r="AR19" i="1"/>
  <c r="AQ19" i="1"/>
  <c r="AQ18" i="1"/>
  <c r="AQ17" i="1"/>
  <c r="AQ16" i="1"/>
  <c r="AR17" i="1" s="1"/>
  <c r="AQ15" i="1"/>
  <c r="AQ14" i="1"/>
  <c r="AR15" i="1" s="1"/>
  <c r="AR13" i="1"/>
  <c r="AQ13" i="1"/>
  <c r="AQ12" i="1"/>
  <c r="AQ11" i="1"/>
  <c r="AQ10" i="1"/>
  <c r="AR11" i="1" s="1"/>
  <c r="AQ9" i="1"/>
  <c r="AQ8" i="1"/>
  <c r="AR9" i="1" s="1"/>
  <c r="AR7" i="1"/>
  <c r="AQ7" i="1"/>
  <c r="AQ6" i="1"/>
  <c r="AQ5" i="1"/>
  <c r="AQ4" i="1"/>
  <c r="AR5" i="1" s="1"/>
  <c r="AT39" i="1"/>
  <c r="AS39" i="1"/>
  <c r="AS38" i="1"/>
  <c r="AT37" i="1"/>
  <c r="AS37" i="1"/>
  <c r="AS36" i="1"/>
  <c r="AS35" i="1"/>
  <c r="AS34" i="1"/>
  <c r="AT35" i="1" s="1"/>
  <c r="AS33" i="1"/>
  <c r="AS32" i="1"/>
  <c r="AT33" i="1" s="1"/>
  <c r="AT31" i="1"/>
  <c r="AS31" i="1"/>
  <c r="AS30" i="1"/>
  <c r="AS29" i="1"/>
  <c r="AS28" i="1"/>
  <c r="AT29" i="1" s="1"/>
  <c r="AS27" i="1"/>
  <c r="AS26" i="1"/>
  <c r="AT27" i="1" s="1"/>
  <c r="AS25" i="1"/>
  <c r="AS24" i="1"/>
  <c r="AT25" i="1" s="1"/>
  <c r="AS23" i="1"/>
  <c r="AS22" i="1"/>
  <c r="AT23" i="1" s="1"/>
  <c r="AT21" i="1"/>
  <c r="AS21" i="1"/>
  <c r="AS20" i="1"/>
  <c r="AS19" i="1"/>
  <c r="AS18" i="1"/>
  <c r="AT19" i="1" s="1"/>
  <c r="AS17" i="1"/>
  <c r="AS16" i="1"/>
  <c r="AT17" i="1" s="1"/>
  <c r="AT15" i="1"/>
  <c r="AS15" i="1"/>
  <c r="AS14" i="1"/>
  <c r="AS13" i="1"/>
  <c r="AS12" i="1"/>
  <c r="AT13" i="1" s="1"/>
  <c r="AT11" i="1"/>
  <c r="AS11" i="1"/>
  <c r="AS10" i="1"/>
  <c r="AS9" i="1"/>
  <c r="AS8" i="1"/>
  <c r="AT9" i="1" s="1"/>
  <c r="AS7" i="1"/>
  <c r="AS6" i="1"/>
  <c r="AT7" i="1" s="1"/>
  <c r="AT5" i="1"/>
  <c r="AS5" i="1"/>
  <c r="AS4" i="1"/>
  <c r="AV39" i="1"/>
  <c r="AU39" i="1"/>
  <c r="AU38" i="1"/>
  <c r="AV37" i="1"/>
  <c r="AU37" i="1"/>
  <c r="AU36" i="1"/>
  <c r="AU35" i="1"/>
  <c r="AU34" i="1"/>
  <c r="AV35" i="1" s="1"/>
  <c r="AU33" i="1"/>
  <c r="AU32" i="1"/>
  <c r="AV33" i="1" s="1"/>
  <c r="AV31" i="1"/>
  <c r="AU31" i="1"/>
  <c r="AU30" i="1"/>
  <c r="AU29" i="1"/>
  <c r="AU28" i="1"/>
  <c r="AV29" i="1" s="1"/>
  <c r="AU27" i="1"/>
  <c r="AU26" i="1"/>
  <c r="AV27" i="1" s="1"/>
  <c r="AU25" i="1"/>
  <c r="AU24" i="1"/>
  <c r="AV25" i="1" s="1"/>
  <c r="AU23" i="1"/>
  <c r="AU22" i="1"/>
  <c r="AV23" i="1" s="1"/>
  <c r="AV21" i="1"/>
  <c r="AU21" i="1"/>
  <c r="AU20" i="1"/>
  <c r="AU19" i="1"/>
  <c r="AU18" i="1"/>
  <c r="AV19" i="1" s="1"/>
  <c r="AU17" i="1"/>
  <c r="AU16" i="1"/>
  <c r="AV17" i="1" s="1"/>
  <c r="AV15" i="1"/>
  <c r="AU15" i="1"/>
  <c r="AU14" i="1"/>
  <c r="AU13" i="1"/>
  <c r="AU12" i="1"/>
  <c r="AV13" i="1" s="1"/>
  <c r="AU11" i="1"/>
  <c r="AU10" i="1"/>
  <c r="AV11" i="1" s="1"/>
  <c r="AU9" i="1"/>
  <c r="AU8" i="1"/>
  <c r="AV9" i="1" s="1"/>
  <c r="AU7" i="1"/>
  <c r="AU6" i="1"/>
  <c r="AV7" i="1" s="1"/>
  <c r="AV5" i="1"/>
  <c r="AU5" i="1"/>
  <c r="AU4" i="1"/>
  <c r="AX39" i="1"/>
  <c r="AW39" i="1"/>
  <c r="AW38" i="1"/>
  <c r="AX37" i="1"/>
  <c r="AW37" i="1"/>
  <c r="AW36" i="1"/>
  <c r="AW35" i="1"/>
  <c r="AW34" i="1"/>
  <c r="AX35" i="1" s="1"/>
  <c r="AW33" i="1"/>
  <c r="AW32" i="1"/>
  <c r="AX33" i="1" s="1"/>
  <c r="AX31" i="1"/>
  <c r="AW31" i="1"/>
  <c r="AW30" i="1"/>
  <c r="AW29" i="1"/>
  <c r="AW28" i="1"/>
  <c r="AX29" i="1" s="1"/>
  <c r="AW27" i="1"/>
  <c r="AW26" i="1"/>
  <c r="AX27" i="1" s="1"/>
  <c r="AW25" i="1"/>
  <c r="AW24" i="1"/>
  <c r="AX25" i="1" s="1"/>
  <c r="AX23" i="1"/>
  <c r="AW23" i="1"/>
  <c r="AW22" i="1"/>
  <c r="AX21" i="1"/>
  <c r="AW21" i="1"/>
  <c r="AW20" i="1"/>
  <c r="AW19" i="1"/>
  <c r="AW18" i="1"/>
  <c r="AX19" i="1" s="1"/>
  <c r="AW17" i="1"/>
  <c r="AW16" i="1"/>
  <c r="AX17" i="1" s="1"/>
  <c r="AX15" i="1"/>
  <c r="AW15" i="1"/>
  <c r="AW14" i="1"/>
  <c r="AW13" i="1"/>
  <c r="AW12" i="1"/>
  <c r="AX13" i="1" s="1"/>
  <c r="AW11" i="1"/>
  <c r="AW10" i="1"/>
  <c r="AX11" i="1" s="1"/>
  <c r="AW9" i="1"/>
  <c r="AW8" i="1"/>
  <c r="AX9" i="1" s="1"/>
  <c r="AW7" i="1"/>
  <c r="AW6" i="1"/>
  <c r="AX7" i="1" s="1"/>
  <c r="AX5" i="1"/>
  <c r="AW5" i="1"/>
  <c r="AW4" i="1"/>
  <c r="AY39" i="1"/>
  <c r="AY38" i="1"/>
  <c r="AZ39" i="1" s="1"/>
  <c r="AZ37" i="1"/>
  <c r="AY37" i="1"/>
  <c r="AY36" i="1"/>
  <c r="AY35" i="1"/>
  <c r="AY34" i="1"/>
  <c r="AZ35" i="1" s="1"/>
  <c r="AZ33" i="1"/>
  <c r="AY33" i="1"/>
  <c r="AY32" i="1"/>
  <c r="AY31" i="1"/>
  <c r="AY30" i="1"/>
  <c r="AZ31" i="1" s="1"/>
  <c r="AY29" i="1"/>
  <c r="AY28" i="1"/>
  <c r="AZ29" i="1" s="1"/>
  <c r="AZ27" i="1"/>
  <c r="AY27" i="1"/>
  <c r="AY26" i="1"/>
  <c r="AY25" i="1"/>
  <c r="AY24" i="1"/>
  <c r="AZ25" i="1" s="1"/>
  <c r="AY23" i="1"/>
  <c r="AY22" i="1"/>
  <c r="AZ23" i="1" s="1"/>
  <c r="AZ21" i="1"/>
  <c r="AY21" i="1"/>
  <c r="AY20" i="1"/>
  <c r="AY19" i="1"/>
  <c r="AY18" i="1"/>
  <c r="AZ19" i="1" s="1"/>
  <c r="AZ17" i="1"/>
  <c r="AY17" i="1"/>
  <c r="AY16" i="1"/>
  <c r="AY15" i="1"/>
  <c r="AY14" i="1"/>
  <c r="AZ15" i="1" s="1"/>
  <c r="AY13" i="1"/>
  <c r="AY12" i="1"/>
  <c r="AZ13" i="1" s="1"/>
  <c r="AZ11" i="1"/>
  <c r="AY11" i="1"/>
  <c r="AY10" i="1"/>
  <c r="AY9" i="1"/>
  <c r="AY8" i="1"/>
  <c r="AZ9" i="1" s="1"/>
  <c r="AY7" i="1"/>
  <c r="AY6" i="1"/>
  <c r="AZ7" i="1" s="1"/>
  <c r="AZ5" i="1"/>
  <c r="AY5" i="1"/>
  <c r="AY4" i="1"/>
  <c r="BB39" i="1"/>
  <c r="BA39" i="1"/>
  <c r="BA38" i="1"/>
  <c r="BB37" i="1"/>
  <c r="BA37" i="1"/>
  <c r="BA36" i="1"/>
  <c r="BA35" i="1"/>
  <c r="BA34" i="1"/>
  <c r="BB35" i="1" s="1"/>
  <c r="BA33" i="1"/>
  <c r="BA32" i="1"/>
  <c r="BB33" i="1" s="1"/>
  <c r="BB31" i="1"/>
  <c r="BA31" i="1"/>
  <c r="BA30" i="1"/>
  <c r="BA29" i="1"/>
  <c r="BA28" i="1"/>
  <c r="BB29" i="1" s="1"/>
  <c r="BA27" i="1"/>
  <c r="BA26" i="1"/>
  <c r="BB27" i="1" s="1"/>
  <c r="BA25" i="1"/>
  <c r="BA24" i="1"/>
  <c r="BB25" i="1" s="1"/>
  <c r="BB23" i="1"/>
  <c r="BA23" i="1"/>
  <c r="BA22" i="1"/>
  <c r="BB21" i="1"/>
  <c r="BA21" i="1"/>
  <c r="BA20" i="1"/>
  <c r="BA19" i="1"/>
  <c r="BA18" i="1"/>
  <c r="BB19" i="1" s="1"/>
  <c r="BA17" i="1"/>
  <c r="BA16" i="1"/>
  <c r="BB17" i="1" s="1"/>
  <c r="BB15" i="1"/>
  <c r="BA15" i="1"/>
  <c r="BA14" i="1"/>
  <c r="BA13" i="1"/>
  <c r="BA12" i="1"/>
  <c r="BB13" i="1" s="1"/>
  <c r="BA11" i="1"/>
  <c r="BA10" i="1"/>
  <c r="BB11" i="1" s="1"/>
  <c r="BA9" i="1"/>
  <c r="BA8" i="1"/>
  <c r="BB9" i="1" s="1"/>
  <c r="BA7" i="1"/>
  <c r="BA6" i="1"/>
  <c r="BB7" i="1" s="1"/>
  <c r="BB5" i="1"/>
  <c r="BA5" i="1"/>
  <c r="BA4" i="1"/>
  <c r="BC39" i="1"/>
  <c r="BC38" i="1"/>
  <c r="BD39" i="1" s="1"/>
  <c r="BD37" i="1"/>
  <c r="BC37" i="1"/>
  <c r="BC36" i="1"/>
  <c r="BC35" i="1"/>
  <c r="BC34" i="1"/>
  <c r="BD35" i="1" s="1"/>
  <c r="BC33" i="1"/>
  <c r="BC32" i="1"/>
  <c r="BD33" i="1" s="1"/>
  <c r="BC31" i="1"/>
  <c r="BC30" i="1"/>
  <c r="BD31" i="1" s="1"/>
  <c r="BC29" i="1"/>
  <c r="BC28" i="1"/>
  <c r="BD29" i="1" s="1"/>
  <c r="BD27" i="1"/>
  <c r="BC27" i="1"/>
  <c r="BC26" i="1"/>
  <c r="BC25" i="1"/>
  <c r="BC24" i="1"/>
  <c r="BD25" i="1" s="1"/>
  <c r="BC23" i="1"/>
  <c r="BC22" i="1"/>
  <c r="BD23" i="1" s="1"/>
  <c r="BD21" i="1"/>
  <c r="BC21" i="1"/>
  <c r="BC20" i="1"/>
  <c r="BC19" i="1"/>
  <c r="BC18" i="1"/>
  <c r="BD19" i="1" s="1"/>
  <c r="BC17" i="1"/>
  <c r="BC16" i="1"/>
  <c r="BD17" i="1" s="1"/>
  <c r="BC15" i="1"/>
  <c r="BC14" i="1"/>
  <c r="BD15" i="1" s="1"/>
  <c r="BC13" i="1"/>
  <c r="BC12" i="1"/>
  <c r="BD13" i="1" s="1"/>
  <c r="BD11" i="1"/>
  <c r="BC11" i="1"/>
  <c r="BC10" i="1"/>
  <c r="BC9" i="1"/>
  <c r="BC8" i="1"/>
  <c r="BD9" i="1" s="1"/>
  <c r="BC7" i="1"/>
  <c r="BC6" i="1"/>
  <c r="BD7" i="1" s="1"/>
  <c r="BD5" i="1"/>
  <c r="BC5" i="1"/>
  <c r="BC4" i="1"/>
  <c r="BF39" i="1"/>
  <c r="BE39" i="1"/>
  <c r="BE38" i="1"/>
  <c r="BF37" i="1"/>
  <c r="BE37" i="1"/>
  <c r="BE36" i="1"/>
  <c r="BE35" i="1"/>
  <c r="BE34" i="1"/>
  <c r="BF35" i="1" s="1"/>
  <c r="BF33" i="1"/>
  <c r="BE33" i="1"/>
  <c r="BE32" i="1"/>
  <c r="BE31" i="1"/>
  <c r="BE30" i="1"/>
  <c r="BF31" i="1" s="1"/>
  <c r="BE29" i="1"/>
  <c r="BE28" i="1"/>
  <c r="BF29" i="1" s="1"/>
  <c r="BF27" i="1"/>
  <c r="BE27" i="1"/>
  <c r="BE26" i="1"/>
  <c r="BE25" i="1"/>
  <c r="BE24" i="1"/>
  <c r="BF25" i="1" s="1"/>
  <c r="BF23" i="1"/>
  <c r="BE23" i="1"/>
  <c r="BE22" i="1"/>
  <c r="BF21" i="1"/>
  <c r="BE21" i="1"/>
  <c r="BE20" i="1"/>
  <c r="BE19" i="1"/>
  <c r="BE18" i="1"/>
  <c r="BF19" i="1" s="1"/>
  <c r="BF17" i="1"/>
  <c r="BE17" i="1"/>
  <c r="BE16" i="1"/>
  <c r="BE15" i="1"/>
  <c r="BE14" i="1"/>
  <c r="BF15" i="1" s="1"/>
  <c r="BE13" i="1"/>
  <c r="BE12" i="1"/>
  <c r="BF13" i="1" s="1"/>
  <c r="BF11" i="1"/>
  <c r="BE11" i="1"/>
  <c r="BE10" i="1"/>
  <c r="BE9" i="1"/>
  <c r="BE8" i="1"/>
  <c r="BF9" i="1" s="1"/>
  <c r="BF7" i="1"/>
  <c r="BE7" i="1"/>
  <c r="BE6" i="1"/>
  <c r="BF5" i="1"/>
  <c r="BE5" i="1"/>
  <c r="BE4" i="1"/>
  <c r="BH39" i="1"/>
  <c r="BG39" i="1"/>
  <c r="BG38" i="1"/>
  <c r="BG37" i="1"/>
  <c r="BG36" i="1"/>
  <c r="BH37" i="1" s="1"/>
  <c r="BG35" i="1"/>
  <c r="BG34" i="1"/>
  <c r="BH35" i="1" s="1"/>
  <c r="BH33" i="1"/>
  <c r="BG33" i="1"/>
  <c r="BG32" i="1"/>
  <c r="BG31" i="1"/>
  <c r="BG30" i="1"/>
  <c r="BH31" i="1" s="1"/>
  <c r="BG29" i="1"/>
  <c r="BG28" i="1"/>
  <c r="BH29" i="1" s="1"/>
  <c r="BH27" i="1"/>
  <c r="BG27" i="1"/>
  <c r="BG26" i="1"/>
  <c r="BG25" i="1"/>
  <c r="BG24" i="1"/>
  <c r="BH25" i="1" s="1"/>
  <c r="BG23" i="1"/>
  <c r="BG22" i="1"/>
  <c r="BH23" i="1" s="1"/>
  <c r="BG21" i="1"/>
  <c r="BG20" i="1"/>
  <c r="BH21" i="1" s="1"/>
  <c r="BG19" i="1"/>
  <c r="BG18" i="1"/>
  <c r="BH19" i="1" s="1"/>
  <c r="BH17" i="1"/>
  <c r="BG17" i="1"/>
  <c r="BG16" i="1"/>
  <c r="BG15" i="1"/>
  <c r="BG14" i="1"/>
  <c r="BH15" i="1" s="1"/>
  <c r="BG13" i="1"/>
  <c r="BG12" i="1"/>
  <c r="BH13" i="1" s="1"/>
  <c r="BH11" i="1"/>
  <c r="BG11" i="1"/>
  <c r="BG10" i="1"/>
  <c r="BG9" i="1"/>
  <c r="BG8" i="1"/>
  <c r="BH9" i="1" s="1"/>
  <c r="BG7" i="1"/>
  <c r="BG6" i="1"/>
  <c r="BH7" i="1" s="1"/>
  <c r="BG5" i="1"/>
  <c r="BG4" i="1"/>
  <c r="BH5" i="1" s="1"/>
  <c r="BI39" i="1"/>
  <c r="BI38" i="1"/>
  <c r="BJ39" i="1" s="1"/>
  <c r="BJ37" i="1"/>
  <c r="BI37" i="1"/>
  <c r="BI36" i="1"/>
  <c r="BJ35" i="1"/>
  <c r="BI35" i="1"/>
  <c r="BI34" i="1"/>
  <c r="BI33" i="1"/>
  <c r="BI32" i="1"/>
  <c r="BJ33" i="1" s="1"/>
  <c r="BI31" i="1"/>
  <c r="BI30" i="1"/>
  <c r="BJ31" i="1" s="1"/>
  <c r="BJ29" i="1"/>
  <c r="BI29" i="1"/>
  <c r="BI28" i="1"/>
  <c r="BJ27" i="1"/>
  <c r="BI27" i="1"/>
  <c r="BI26" i="1"/>
  <c r="BI25" i="1"/>
  <c r="BI24" i="1"/>
  <c r="BJ25" i="1" s="1"/>
  <c r="BI23" i="1"/>
  <c r="BI22" i="1"/>
  <c r="BJ23" i="1" s="1"/>
  <c r="BJ21" i="1"/>
  <c r="BI21" i="1"/>
  <c r="BI20" i="1"/>
  <c r="BJ19" i="1"/>
  <c r="BI19" i="1"/>
  <c r="BI18" i="1"/>
  <c r="BI17" i="1"/>
  <c r="BI16" i="1"/>
  <c r="BJ17" i="1" s="1"/>
  <c r="BI15" i="1"/>
  <c r="BI14" i="1"/>
  <c r="BJ15" i="1" s="1"/>
  <c r="BJ13" i="1"/>
  <c r="BI13" i="1"/>
  <c r="BI12" i="1"/>
  <c r="BJ11" i="1"/>
  <c r="BI11" i="1"/>
  <c r="BI10" i="1"/>
  <c r="BI9" i="1"/>
  <c r="BI8" i="1"/>
  <c r="BJ9" i="1" s="1"/>
  <c r="BI7" i="1"/>
  <c r="BI6" i="1"/>
  <c r="BJ7" i="1" s="1"/>
  <c r="BJ5" i="1"/>
  <c r="BI5" i="1"/>
  <c r="BI4" i="1"/>
  <c r="A61" i="1" l="1"/>
  <c r="B62" i="1" s="1"/>
  <c r="B60" i="1"/>
  <c r="A60" i="1"/>
  <c r="A59" i="1"/>
  <c r="B58" i="1"/>
  <c r="A58" i="1"/>
  <c r="A57" i="1"/>
  <c r="B56" i="1"/>
  <c r="A56" i="1"/>
  <c r="A55" i="1"/>
  <c r="B54" i="1"/>
  <c r="A53" i="1"/>
  <c r="A54" i="1" s="1"/>
  <c r="B52" i="1"/>
  <c r="A51" i="1"/>
  <c r="A52" i="1" s="1"/>
  <c r="B50" i="1"/>
  <c r="A49" i="1"/>
  <c r="A50" i="1" s="1"/>
  <c r="A47" i="1"/>
  <c r="B48" i="1" s="1"/>
  <c r="A45" i="1"/>
  <c r="B46" i="1" s="1"/>
  <c r="D62" i="1"/>
  <c r="C62" i="1"/>
  <c r="C61" i="1"/>
  <c r="D60" i="1"/>
  <c r="C60" i="1"/>
  <c r="C59" i="1"/>
  <c r="D58" i="1"/>
  <c r="C58" i="1"/>
  <c r="C57" i="1"/>
  <c r="C55" i="1"/>
  <c r="D56" i="1" s="1"/>
  <c r="D54" i="1"/>
  <c r="C53" i="1"/>
  <c r="C54" i="1" s="1"/>
  <c r="D52" i="1"/>
  <c r="C52" i="1"/>
  <c r="C51" i="1"/>
  <c r="C49" i="1"/>
  <c r="C50" i="1" s="1"/>
  <c r="C47" i="1"/>
  <c r="D48" i="1" s="1"/>
  <c r="D46" i="1"/>
  <c r="C46" i="1"/>
  <c r="C45" i="1"/>
  <c r="F62" i="1"/>
  <c r="E62" i="1"/>
  <c r="E61" i="1"/>
  <c r="F60" i="1"/>
  <c r="E60" i="1"/>
  <c r="E59" i="1"/>
  <c r="F58" i="1"/>
  <c r="E58" i="1"/>
  <c r="E57" i="1"/>
  <c r="E55" i="1"/>
  <c r="F56" i="1" s="1"/>
  <c r="F54" i="1"/>
  <c r="E53" i="1"/>
  <c r="E54" i="1" s="1"/>
  <c r="F52" i="1"/>
  <c r="E52" i="1"/>
  <c r="E51" i="1"/>
  <c r="E49" i="1"/>
  <c r="E50" i="1" s="1"/>
  <c r="E47" i="1"/>
  <c r="F48" i="1" s="1"/>
  <c r="F46" i="1"/>
  <c r="E46" i="1"/>
  <c r="E45" i="1"/>
  <c r="H62" i="1"/>
  <c r="G62" i="1"/>
  <c r="G61" i="1"/>
  <c r="G59" i="1"/>
  <c r="H60" i="1" s="1"/>
  <c r="H58" i="1"/>
  <c r="G57" i="1"/>
  <c r="G58" i="1" s="1"/>
  <c r="G55" i="1"/>
  <c r="H56" i="1" s="1"/>
  <c r="G53" i="1"/>
  <c r="H54" i="1" s="1"/>
  <c r="G52" i="1"/>
  <c r="G51" i="1"/>
  <c r="H52" i="1" s="1"/>
  <c r="G49" i="1"/>
  <c r="G50" i="1" s="1"/>
  <c r="H48" i="1"/>
  <c r="G48" i="1"/>
  <c r="G47" i="1"/>
  <c r="H46" i="1"/>
  <c r="G46" i="1"/>
  <c r="G45" i="1"/>
  <c r="J62" i="1"/>
  <c r="I62" i="1"/>
  <c r="I61" i="1"/>
  <c r="J60" i="1"/>
  <c r="I60" i="1"/>
  <c r="I59" i="1"/>
  <c r="J58" i="1"/>
  <c r="I58" i="1"/>
  <c r="I57" i="1"/>
  <c r="I55" i="1"/>
  <c r="J56" i="1" s="1"/>
  <c r="J54" i="1"/>
  <c r="I53" i="1"/>
  <c r="I54" i="1" s="1"/>
  <c r="J52" i="1"/>
  <c r="I52" i="1"/>
  <c r="I51" i="1"/>
  <c r="I49" i="1"/>
  <c r="I50" i="1" s="1"/>
  <c r="I47" i="1"/>
  <c r="J48" i="1" s="1"/>
  <c r="J46" i="1"/>
  <c r="I46" i="1"/>
  <c r="I45" i="1"/>
  <c r="L62" i="1"/>
  <c r="K62" i="1"/>
  <c r="K61" i="1"/>
  <c r="K59" i="1"/>
  <c r="L60" i="1" s="1"/>
  <c r="L58" i="1"/>
  <c r="K58" i="1"/>
  <c r="K57" i="1"/>
  <c r="K55" i="1"/>
  <c r="L56" i="1" s="1"/>
  <c r="K53" i="1"/>
  <c r="L54" i="1" s="1"/>
  <c r="L52" i="1"/>
  <c r="K51" i="1"/>
  <c r="K52" i="1" s="1"/>
  <c r="K49" i="1"/>
  <c r="K50" i="1" s="1"/>
  <c r="K47" i="1"/>
  <c r="K48" i="1" s="1"/>
  <c r="L46" i="1"/>
  <c r="K46" i="1"/>
  <c r="K45" i="1"/>
  <c r="N62" i="1"/>
  <c r="M62" i="1"/>
  <c r="M61" i="1"/>
  <c r="M59" i="1"/>
  <c r="N60" i="1" s="1"/>
  <c r="N58" i="1"/>
  <c r="M58" i="1"/>
  <c r="M57" i="1"/>
  <c r="N56" i="1"/>
  <c r="M55" i="1"/>
  <c r="M56" i="1" s="1"/>
  <c r="M53" i="1"/>
  <c r="N54" i="1" s="1"/>
  <c r="N52" i="1"/>
  <c r="M51" i="1"/>
  <c r="M52" i="1" s="1"/>
  <c r="M49" i="1"/>
  <c r="N50" i="1" s="1"/>
  <c r="M47" i="1"/>
  <c r="N48" i="1" s="1"/>
  <c r="N46" i="1"/>
  <c r="M46" i="1"/>
  <c r="M45" i="1"/>
  <c r="P62" i="1"/>
  <c r="O62" i="1"/>
  <c r="O61" i="1"/>
  <c r="P60" i="1"/>
  <c r="O60" i="1"/>
  <c r="O59" i="1"/>
  <c r="P58" i="1"/>
  <c r="O58" i="1"/>
  <c r="O57" i="1"/>
  <c r="O55" i="1"/>
  <c r="P56" i="1" s="1"/>
  <c r="P54" i="1"/>
  <c r="O53" i="1"/>
  <c r="O54" i="1" s="1"/>
  <c r="P52" i="1"/>
  <c r="O52" i="1"/>
  <c r="O51" i="1"/>
  <c r="O49" i="1"/>
  <c r="O50" i="1" s="1"/>
  <c r="O47" i="1"/>
  <c r="P48" i="1" s="1"/>
  <c r="P46" i="1"/>
  <c r="O46" i="1"/>
  <c r="O45" i="1"/>
  <c r="R62" i="1"/>
  <c r="Q62" i="1"/>
  <c r="Q61" i="1"/>
  <c r="R60" i="1"/>
  <c r="Q60" i="1"/>
  <c r="Q59" i="1"/>
  <c r="R58" i="1"/>
  <c r="Q58" i="1"/>
  <c r="Q57" i="1"/>
  <c r="Q55" i="1"/>
  <c r="R56" i="1" s="1"/>
  <c r="R54" i="1"/>
  <c r="Q53" i="1"/>
  <c r="Q54" i="1" s="1"/>
  <c r="R52" i="1"/>
  <c r="Q51" i="1"/>
  <c r="Q52" i="1" s="1"/>
  <c r="Q49" i="1"/>
  <c r="Q50" i="1" s="1"/>
  <c r="Q47" i="1"/>
  <c r="R48" i="1" s="1"/>
  <c r="R46" i="1"/>
  <c r="Q46" i="1"/>
  <c r="Q45" i="1"/>
  <c r="S61" i="1"/>
  <c r="T62" i="1" s="1"/>
  <c r="T60" i="1"/>
  <c r="S60" i="1"/>
  <c r="S59" i="1"/>
  <c r="T58" i="1"/>
  <c r="S58" i="1"/>
  <c r="S57" i="1"/>
  <c r="S55" i="1"/>
  <c r="T56" i="1" s="1"/>
  <c r="T54" i="1"/>
  <c r="S53" i="1"/>
  <c r="S54" i="1" s="1"/>
  <c r="T52" i="1"/>
  <c r="S51" i="1"/>
  <c r="S52" i="1" s="1"/>
  <c r="S49" i="1"/>
  <c r="T50" i="1" s="1"/>
  <c r="S47" i="1"/>
  <c r="T48" i="1" s="1"/>
  <c r="S45" i="1"/>
  <c r="T46" i="1" s="1"/>
  <c r="U61" i="1"/>
  <c r="V62" i="1" s="1"/>
  <c r="V60" i="1"/>
  <c r="U60" i="1"/>
  <c r="U59" i="1"/>
  <c r="V58" i="1"/>
  <c r="U58" i="1"/>
  <c r="U57" i="1"/>
  <c r="U55" i="1"/>
  <c r="U56" i="1" s="1"/>
  <c r="U53" i="1"/>
  <c r="V54" i="1" s="1"/>
  <c r="V52" i="1"/>
  <c r="U52" i="1"/>
  <c r="U51" i="1"/>
  <c r="V50" i="1"/>
  <c r="U50" i="1"/>
  <c r="U49" i="1"/>
  <c r="U47" i="1"/>
  <c r="U48" i="1" s="1"/>
  <c r="U45" i="1"/>
  <c r="V46" i="1" s="1"/>
  <c r="X62" i="1"/>
  <c r="W62" i="1"/>
  <c r="W61" i="1"/>
  <c r="X60" i="1"/>
  <c r="W60" i="1"/>
  <c r="W59" i="1"/>
  <c r="X58" i="1"/>
  <c r="W58" i="1"/>
  <c r="W57" i="1"/>
  <c r="W55" i="1"/>
  <c r="X56" i="1" s="1"/>
  <c r="X54" i="1"/>
  <c r="W53" i="1"/>
  <c r="W54" i="1" s="1"/>
  <c r="X52" i="1"/>
  <c r="W52" i="1"/>
  <c r="W51" i="1"/>
  <c r="W49" i="1"/>
  <c r="W50" i="1" s="1"/>
  <c r="W47" i="1"/>
  <c r="X48" i="1" s="1"/>
  <c r="X46" i="1"/>
  <c r="W46" i="1"/>
  <c r="W45" i="1"/>
  <c r="Z62" i="1"/>
  <c r="Y62" i="1"/>
  <c r="Y61" i="1"/>
  <c r="Y59" i="1"/>
  <c r="Y60" i="1" s="1"/>
  <c r="Z58" i="1"/>
  <c r="Y58" i="1"/>
  <c r="Y57" i="1"/>
  <c r="Y55" i="1"/>
  <c r="Z56" i="1" s="1"/>
  <c r="Y53" i="1"/>
  <c r="Y54" i="1" s="1"/>
  <c r="Z52" i="1"/>
  <c r="Y52" i="1"/>
  <c r="Y51" i="1"/>
  <c r="Y49" i="1"/>
  <c r="Z50" i="1" s="1"/>
  <c r="Y47" i="1"/>
  <c r="Z48" i="1" s="1"/>
  <c r="Z46" i="1"/>
  <c r="Y46" i="1"/>
  <c r="Y45" i="1"/>
  <c r="AB62" i="1"/>
  <c r="AA62" i="1"/>
  <c r="AA61" i="1"/>
  <c r="AA59" i="1"/>
  <c r="AB60" i="1" s="1"/>
  <c r="AB58" i="1"/>
  <c r="AA58" i="1"/>
  <c r="AA57" i="1"/>
  <c r="AB56" i="1"/>
  <c r="AA55" i="1"/>
  <c r="AA56" i="1" s="1"/>
  <c r="AA53" i="1"/>
  <c r="AA54" i="1" s="1"/>
  <c r="AB52" i="1"/>
  <c r="AA51" i="1"/>
  <c r="AA52" i="1" s="1"/>
  <c r="AA49" i="1"/>
  <c r="AB50" i="1" s="1"/>
  <c r="AA47" i="1"/>
  <c r="AB48" i="1" s="1"/>
  <c r="AB46" i="1"/>
  <c r="AA46" i="1"/>
  <c r="AA45" i="1"/>
  <c r="AD62" i="1"/>
  <c r="AC62" i="1"/>
  <c r="AC61" i="1"/>
  <c r="AD60" i="1"/>
  <c r="AC60" i="1"/>
  <c r="AC59" i="1"/>
  <c r="AD58" i="1"/>
  <c r="AC58" i="1"/>
  <c r="AC57" i="1"/>
  <c r="AC55" i="1"/>
  <c r="AD56" i="1" s="1"/>
  <c r="AD54" i="1"/>
  <c r="AC53" i="1"/>
  <c r="AC54" i="1" s="1"/>
  <c r="AD52" i="1"/>
  <c r="AC51" i="1"/>
  <c r="AC52" i="1" s="1"/>
  <c r="AC49" i="1"/>
  <c r="AC50" i="1" s="1"/>
  <c r="AC47" i="1"/>
  <c r="AD48" i="1" s="1"/>
  <c r="AD46" i="1"/>
  <c r="AC46" i="1"/>
  <c r="AC45" i="1"/>
  <c r="AF62" i="1"/>
  <c r="AE62" i="1"/>
  <c r="AE61" i="1"/>
  <c r="AE59" i="1"/>
  <c r="AF60" i="1" s="1"/>
  <c r="AF58" i="1"/>
  <c r="AE57" i="1"/>
  <c r="AE58" i="1" s="1"/>
  <c r="AE55" i="1"/>
  <c r="AF56" i="1" s="1"/>
  <c r="AE53" i="1"/>
  <c r="AE54" i="1" s="1"/>
  <c r="AE52" i="1"/>
  <c r="AE51" i="1"/>
  <c r="AF52" i="1" s="1"/>
  <c r="AE49" i="1"/>
  <c r="AF50" i="1" s="1"/>
  <c r="AF48" i="1"/>
  <c r="AE48" i="1"/>
  <c r="AE47" i="1"/>
  <c r="AF46" i="1"/>
  <c r="AE46" i="1"/>
  <c r="AE45" i="1"/>
  <c r="AH62" i="1"/>
  <c r="AG62" i="1"/>
  <c r="AG61" i="1"/>
  <c r="AH60" i="1"/>
  <c r="AG60" i="1"/>
  <c r="AG59" i="1"/>
  <c r="AH58" i="1"/>
  <c r="AG58" i="1"/>
  <c r="AG57" i="1"/>
  <c r="AG55" i="1"/>
  <c r="AH56" i="1" s="1"/>
  <c r="AH54" i="1"/>
  <c r="AG53" i="1"/>
  <c r="AG54" i="1" s="1"/>
  <c r="AH52" i="1"/>
  <c r="AG51" i="1"/>
  <c r="AG52" i="1" s="1"/>
  <c r="AG49" i="1"/>
  <c r="AG50" i="1" s="1"/>
  <c r="AG47" i="1"/>
  <c r="AH48" i="1" s="1"/>
  <c r="AH46" i="1"/>
  <c r="AG46" i="1"/>
  <c r="AG45" i="1"/>
  <c r="AJ62" i="1"/>
  <c r="AI62" i="1"/>
  <c r="AI61" i="1"/>
  <c r="AJ60" i="1"/>
  <c r="AI60" i="1"/>
  <c r="AI59" i="1"/>
  <c r="AJ58" i="1"/>
  <c r="AI58" i="1"/>
  <c r="AI57" i="1"/>
  <c r="AI55" i="1"/>
  <c r="AJ56" i="1" s="1"/>
  <c r="AJ54" i="1"/>
  <c r="AI53" i="1"/>
  <c r="AI54" i="1" s="1"/>
  <c r="AJ52" i="1"/>
  <c r="AI52" i="1"/>
  <c r="AI51" i="1"/>
  <c r="AI49" i="1"/>
  <c r="AI50" i="1" s="1"/>
  <c r="AI47" i="1"/>
  <c r="AJ48" i="1" s="1"/>
  <c r="AJ46" i="1"/>
  <c r="AI46" i="1"/>
  <c r="AI45" i="1"/>
  <c r="AK61" i="1"/>
  <c r="AL62" i="1" s="1"/>
  <c r="AK59" i="1"/>
  <c r="AL60" i="1" s="1"/>
  <c r="AL58" i="1"/>
  <c r="AK58" i="1"/>
  <c r="AK57" i="1"/>
  <c r="AL56" i="1"/>
  <c r="AK56" i="1"/>
  <c r="AK55" i="1"/>
  <c r="AK53" i="1"/>
  <c r="AK54" i="1" s="1"/>
  <c r="AL52" i="1"/>
  <c r="AK51" i="1"/>
  <c r="AK52" i="1" s="1"/>
  <c r="AK49" i="1"/>
  <c r="AL50" i="1" s="1"/>
  <c r="AK47" i="1"/>
  <c r="AL48" i="1" s="1"/>
  <c r="AK45" i="1"/>
  <c r="AL46" i="1" s="1"/>
  <c r="AN62" i="1"/>
  <c r="AM62" i="1"/>
  <c r="AM61" i="1"/>
  <c r="AM59" i="1"/>
  <c r="AM60" i="1" s="1"/>
  <c r="AN58" i="1"/>
  <c r="AM58" i="1"/>
  <c r="AM57" i="1"/>
  <c r="AM55" i="1"/>
  <c r="AN56" i="1" s="1"/>
  <c r="AM53" i="1"/>
  <c r="AM54" i="1" s="1"/>
  <c r="AN52" i="1"/>
  <c r="AM52" i="1"/>
  <c r="AM51" i="1"/>
  <c r="AM49" i="1"/>
  <c r="AN50" i="1" s="1"/>
  <c r="AM47" i="1"/>
  <c r="AN48" i="1" s="1"/>
  <c r="AN46" i="1"/>
  <c r="AM46" i="1"/>
  <c r="AM45" i="1"/>
  <c r="AP62" i="1"/>
  <c r="AO62" i="1"/>
  <c r="AO61" i="1"/>
  <c r="AO59" i="1"/>
  <c r="AP60" i="1" s="1"/>
  <c r="AP58" i="1"/>
  <c r="AO58" i="1"/>
  <c r="AO57" i="1"/>
  <c r="AP56" i="1"/>
  <c r="AO56" i="1"/>
  <c r="AO55" i="1"/>
  <c r="AO53" i="1"/>
  <c r="AO54" i="1" s="1"/>
  <c r="AP52" i="1"/>
  <c r="AO51" i="1"/>
  <c r="AO52" i="1" s="1"/>
  <c r="AO49" i="1"/>
  <c r="AP50" i="1" s="1"/>
  <c r="AO47" i="1"/>
  <c r="AP48" i="1" s="1"/>
  <c r="AP46" i="1"/>
  <c r="AO46" i="1"/>
  <c r="AO45" i="1"/>
  <c r="AQ61" i="1"/>
  <c r="AR62" i="1" s="1"/>
  <c r="AR60" i="1"/>
  <c r="AQ60" i="1"/>
  <c r="AQ59" i="1"/>
  <c r="AR58" i="1"/>
  <c r="AQ58" i="1"/>
  <c r="AQ57" i="1"/>
  <c r="AQ55" i="1"/>
  <c r="AR56" i="1" s="1"/>
  <c r="AQ53" i="1"/>
  <c r="AR54" i="1" s="1"/>
  <c r="AR52" i="1"/>
  <c r="AQ52" i="1"/>
  <c r="AQ51" i="1"/>
  <c r="AQ49" i="1"/>
  <c r="AR50" i="1" s="1"/>
  <c r="AQ47" i="1"/>
  <c r="AQ48" i="1" s="1"/>
  <c r="AQ45" i="1"/>
  <c r="AR46" i="1" s="1"/>
  <c r="AT62" i="1"/>
  <c r="AS62" i="1"/>
  <c r="AS61" i="1"/>
  <c r="AT60" i="1"/>
  <c r="AS59" i="1"/>
  <c r="AS60" i="1" s="1"/>
  <c r="AT58" i="1"/>
  <c r="AS58" i="1"/>
  <c r="AS57" i="1"/>
  <c r="AS55" i="1"/>
  <c r="AT56" i="1" s="1"/>
  <c r="AS53" i="1"/>
  <c r="AT54" i="1" s="1"/>
  <c r="AT52" i="1"/>
  <c r="AS51" i="1"/>
  <c r="AS52" i="1" s="1"/>
  <c r="AT50" i="1"/>
  <c r="AS50" i="1"/>
  <c r="AS49" i="1"/>
  <c r="AS47" i="1"/>
  <c r="AT48" i="1" s="1"/>
  <c r="AT46" i="1"/>
  <c r="AS46" i="1"/>
  <c r="AS45" i="1"/>
  <c r="AU61" i="1"/>
  <c r="AV62" i="1" s="1"/>
  <c r="AV60" i="1"/>
  <c r="AU60" i="1"/>
  <c r="AU59" i="1"/>
  <c r="AV58" i="1"/>
  <c r="AU58" i="1"/>
  <c r="AU57" i="1"/>
  <c r="AU55" i="1"/>
  <c r="AV56" i="1" s="1"/>
  <c r="AV54" i="1"/>
  <c r="AU53" i="1"/>
  <c r="AU54" i="1" s="1"/>
  <c r="AV52" i="1"/>
  <c r="AU52" i="1"/>
  <c r="AU51" i="1"/>
  <c r="AU49" i="1"/>
  <c r="AV50" i="1" s="1"/>
  <c r="AU47" i="1"/>
  <c r="AV48" i="1" s="1"/>
  <c r="AU45" i="1"/>
  <c r="AV46" i="1" s="1"/>
  <c r="AX62" i="1"/>
  <c r="AW62" i="1"/>
  <c r="AW61" i="1"/>
  <c r="AX60" i="1"/>
  <c r="AW60" i="1"/>
  <c r="AW59" i="1"/>
  <c r="AX58" i="1"/>
  <c r="AW58" i="1"/>
  <c r="AW57" i="1"/>
  <c r="AW55" i="1"/>
  <c r="AX56" i="1" s="1"/>
  <c r="AX54" i="1"/>
  <c r="AW53" i="1"/>
  <c r="AW54" i="1" s="1"/>
  <c r="AX52" i="1"/>
  <c r="AW51" i="1"/>
  <c r="AW52" i="1" s="1"/>
  <c r="AW49" i="1"/>
  <c r="AW50" i="1" s="1"/>
  <c r="AW47" i="1"/>
  <c r="AX48" i="1" s="1"/>
  <c r="AX46" i="1"/>
  <c r="AW46" i="1"/>
  <c r="AW45" i="1"/>
  <c r="AZ62" i="1"/>
  <c r="AY62" i="1"/>
  <c r="AY61" i="1"/>
  <c r="AZ60" i="1"/>
  <c r="AY60" i="1"/>
  <c r="AY59" i="1"/>
  <c r="AZ58" i="1"/>
  <c r="AY58" i="1"/>
  <c r="AY57" i="1"/>
  <c r="AY55" i="1"/>
  <c r="AZ56" i="1" s="1"/>
  <c r="AZ54" i="1"/>
  <c r="AY53" i="1"/>
  <c r="AY54" i="1" s="1"/>
  <c r="AZ52" i="1"/>
  <c r="AY52" i="1"/>
  <c r="AY51" i="1"/>
  <c r="AY49" i="1"/>
  <c r="AY50" i="1" s="1"/>
  <c r="AY47" i="1"/>
  <c r="AZ48" i="1" s="1"/>
  <c r="AZ46" i="1"/>
  <c r="AY46" i="1"/>
  <c r="AY45" i="1"/>
  <c r="BA61" i="1"/>
  <c r="BB62" i="1" s="1"/>
  <c r="BB60" i="1"/>
  <c r="BA60" i="1"/>
  <c r="BA59" i="1"/>
  <c r="BB58" i="1"/>
  <c r="BA58" i="1"/>
  <c r="BA57" i="1"/>
  <c r="BA55" i="1"/>
  <c r="BB56" i="1" s="1"/>
  <c r="BA53" i="1"/>
  <c r="BB54" i="1" s="1"/>
  <c r="BB52" i="1"/>
  <c r="BA52" i="1"/>
  <c r="BA51" i="1"/>
  <c r="BB50" i="1"/>
  <c r="BA50" i="1"/>
  <c r="BA49" i="1"/>
  <c r="BA47" i="1"/>
  <c r="BA48" i="1" s="1"/>
  <c r="BA45" i="1"/>
  <c r="BB46" i="1" s="1"/>
  <c r="BD62" i="1"/>
  <c r="BC62" i="1"/>
  <c r="BC61" i="1"/>
  <c r="BC59" i="1"/>
  <c r="BD60" i="1" s="1"/>
  <c r="BD58" i="1"/>
  <c r="BC57" i="1"/>
  <c r="BC58" i="1" s="1"/>
  <c r="BC55" i="1"/>
  <c r="BD56" i="1" s="1"/>
  <c r="BC53" i="1"/>
  <c r="BD54" i="1" s="1"/>
  <c r="BC51" i="1"/>
  <c r="BC52" i="1" s="1"/>
  <c r="BC49" i="1"/>
  <c r="BD50" i="1" s="1"/>
  <c r="BD48" i="1"/>
  <c r="BC48" i="1"/>
  <c r="BC47" i="1"/>
  <c r="BD46" i="1"/>
  <c r="BC46" i="1"/>
  <c r="BC45" i="1"/>
  <c r="BF62" i="1"/>
  <c r="BE62" i="1"/>
  <c r="BE61" i="1"/>
  <c r="BF60" i="1"/>
  <c r="BE60" i="1"/>
  <c r="BE59" i="1"/>
  <c r="BE58" i="1"/>
  <c r="BE57" i="1"/>
  <c r="BF58" i="1" s="1"/>
  <c r="BE55" i="1"/>
  <c r="BF56" i="1" s="1"/>
  <c r="BF54" i="1"/>
  <c r="BE53" i="1"/>
  <c r="BE54" i="1" s="1"/>
  <c r="BF52" i="1"/>
  <c r="BE52" i="1"/>
  <c r="BE51" i="1"/>
  <c r="BE49" i="1"/>
  <c r="BE50" i="1" s="1"/>
  <c r="BE47" i="1"/>
  <c r="BF48" i="1" s="1"/>
  <c r="BF46" i="1"/>
  <c r="BE46" i="1"/>
  <c r="BE45" i="1"/>
  <c r="BH62" i="1"/>
  <c r="BG61" i="1"/>
  <c r="BG62" i="1" s="1"/>
  <c r="BH60" i="1"/>
  <c r="BG60" i="1"/>
  <c r="BG59" i="1"/>
  <c r="BH58" i="1"/>
  <c r="BG58" i="1"/>
  <c r="BG57" i="1"/>
  <c r="BG55" i="1"/>
  <c r="BH56" i="1" s="1"/>
  <c r="BH54" i="1"/>
  <c r="BG53" i="1"/>
  <c r="BG54" i="1" s="1"/>
  <c r="BH52" i="1"/>
  <c r="BG52" i="1"/>
  <c r="BG51" i="1"/>
  <c r="BG49" i="1"/>
  <c r="BG50" i="1" s="1"/>
  <c r="BG47" i="1"/>
  <c r="BH48" i="1" s="1"/>
  <c r="BH46" i="1"/>
  <c r="BG45" i="1"/>
  <c r="BG46" i="1" s="1"/>
  <c r="BJ62" i="1"/>
  <c r="BI62" i="1"/>
  <c r="BI61" i="1"/>
  <c r="BI59" i="1"/>
  <c r="BJ60" i="1" s="1"/>
  <c r="BJ58" i="1"/>
  <c r="BI57" i="1"/>
  <c r="BI58" i="1" s="1"/>
  <c r="BI55" i="1"/>
  <c r="BJ56" i="1" s="1"/>
  <c r="BI53" i="1"/>
  <c r="BJ54" i="1" s="1"/>
  <c r="BI51" i="1"/>
  <c r="BI52" i="1" s="1"/>
  <c r="BI49" i="1"/>
  <c r="BJ50" i="1" s="1"/>
  <c r="BJ48" i="1"/>
  <c r="BI48" i="1"/>
  <c r="BI47" i="1"/>
  <c r="BJ46" i="1"/>
  <c r="BI46" i="1"/>
  <c r="BI45" i="1"/>
  <c r="BL62" i="1"/>
  <c r="BL60" i="1"/>
  <c r="BL58" i="1"/>
  <c r="BL56" i="1"/>
  <c r="BL54" i="1"/>
  <c r="BL52" i="1"/>
  <c r="BL50" i="1"/>
  <c r="BL48" i="1"/>
  <c r="BL46" i="1"/>
  <c r="BK62" i="1"/>
  <c r="BK60" i="1"/>
  <c r="BK58" i="1"/>
  <c r="BK56" i="1"/>
  <c r="BK54" i="1"/>
  <c r="BK52" i="1"/>
  <c r="BK50" i="1"/>
  <c r="BK48" i="1"/>
  <c r="BK46" i="1"/>
  <c r="BK39" i="1"/>
  <c r="BK37" i="1"/>
  <c r="BK35" i="1"/>
  <c r="BK33" i="1"/>
  <c r="BK31" i="1"/>
  <c r="BK29" i="1"/>
  <c r="BK27" i="1"/>
  <c r="BK25" i="1"/>
  <c r="BK23" i="1"/>
  <c r="BK21" i="1"/>
  <c r="BK19" i="1"/>
  <c r="BK17" i="1"/>
  <c r="BK15" i="1"/>
  <c r="BK13" i="1"/>
  <c r="BK11" i="1"/>
  <c r="BK9" i="1"/>
  <c r="BK7" i="1"/>
  <c r="BK5" i="1"/>
  <c r="A48" i="1" l="1"/>
  <c r="A46" i="1"/>
  <c r="A62" i="1"/>
  <c r="C48" i="1"/>
  <c r="D50" i="1"/>
  <c r="C56" i="1"/>
  <c r="E48" i="1"/>
  <c r="F50" i="1"/>
  <c r="E56" i="1"/>
  <c r="G60" i="1"/>
  <c r="G54" i="1"/>
  <c r="H50" i="1"/>
  <c r="G56" i="1"/>
  <c r="I48" i="1"/>
  <c r="J50" i="1"/>
  <c r="I56" i="1"/>
  <c r="L48" i="1"/>
  <c r="K54" i="1"/>
  <c r="K60" i="1"/>
  <c r="L50" i="1"/>
  <c r="K56" i="1"/>
  <c r="M60" i="1"/>
  <c r="M50" i="1"/>
  <c r="M48" i="1"/>
  <c r="M54" i="1"/>
  <c r="O48" i="1"/>
  <c r="P50" i="1"/>
  <c r="O56" i="1"/>
  <c r="Q48" i="1"/>
  <c r="R50" i="1"/>
  <c r="Q56" i="1"/>
  <c r="S48" i="1"/>
  <c r="S50" i="1"/>
  <c r="S56" i="1"/>
  <c r="S46" i="1"/>
  <c r="S62" i="1"/>
  <c r="V48" i="1"/>
  <c r="U54" i="1"/>
  <c r="U46" i="1"/>
  <c r="V56" i="1"/>
  <c r="U62" i="1"/>
  <c r="W48" i="1"/>
  <c r="X50" i="1"/>
  <c r="W56" i="1"/>
  <c r="Y48" i="1"/>
  <c r="Z54" i="1"/>
  <c r="Y50" i="1"/>
  <c r="Z60" i="1"/>
  <c r="Y56" i="1"/>
  <c r="AA48" i="1"/>
  <c r="AB54" i="1"/>
  <c r="AA60" i="1"/>
  <c r="AA50" i="1"/>
  <c r="AC48" i="1"/>
  <c r="AD50" i="1"/>
  <c r="AC56" i="1"/>
  <c r="AE60" i="1"/>
  <c r="AE50" i="1"/>
  <c r="AF54" i="1"/>
  <c r="AE56" i="1"/>
  <c r="AG48" i="1"/>
  <c r="AH50" i="1"/>
  <c r="AG56" i="1"/>
  <c r="AI48" i="1"/>
  <c r="AJ50" i="1"/>
  <c r="AI56" i="1"/>
  <c r="AK48" i="1"/>
  <c r="AL54" i="1"/>
  <c r="AK60" i="1"/>
  <c r="AK50" i="1"/>
  <c r="AK46" i="1"/>
  <c r="AK62" i="1"/>
  <c r="AM48" i="1"/>
  <c r="AN54" i="1"/>
  <c r="AM50" i="1"/>
  <c r="AN60" i="1"/>
  <c r="AM56" i="1"/>
  <c r="AP54" i="1"/>
  <c r="AO60" i="1"/>
  <c r="AO50" i="1"/>
  <c r="AO48" i="1"/>
  <c r="AR48" i="1"/>
  <c r="AQ54" i="1"/>
  <c r="AQ50" i="1"/>
  <c r="AQ56" i="1"/>
  <c r="AQ46" i="1"/>
  <c r="AQ62" i="1"/>
  <c r="AS48" i="1"/>
  <c r="AS54" i="1"/>
  <c r="AS56" i="1"/>
  <c r="AU48" i="1"/>
  <c r="AU50" i="1"/>
  <c r="AU56" i="1"/>
  <c r="AU46" i="1"/>
  <c r="AU62" i="1"/>
  <c r="AW48" i="1"/>
  <c r="AX50" i="1"/>
  <c r="AW56" i="1"/>
  <c r="AY48" i="1"/>
  <c r="AZ50" i="1"/>
  <c r="AY56" i="1"/>
  <c r="BB48" i="1"/>
  <c r="BA54" i="1"/>
  <c r="BA56" i="1"/>
  <c r="BA46" i="1"/>
  <c r="BA62" i="1"/>
  <c r="BC54" i="1"/>
  <c r="BC60" i="1"/>
  <c r="BD52" i="1"/>
  <c r="BC50" i="1"/>
  <c r="BC56" i="1"/>
  <c r="BE48" i="1"/>
  <c r="BF50" i="1"/>
  <c r="BE56" i="1"/>
  <c r="BG48" i="1"/>
  <c r="BH50" i="1"/>
  <c r="BG56" i="1"/>
  <c r="BI60" i="1"/>
  <c r="BI50" i="1"/>
  <c r="BJ52" i="1"/>
  <c r="BI54" i="1"/>
  <c r="BI56" i="1"/>
  <c r="BK10" i="1"/>
  <c r="C64" i="1" l="1"/>
  <c r="B64" i="1"/>
  <c r="A64" i="1"/>
  <c r="BK38" i="1"/>
  <c r="BK36" i="1"/>
  <c r="BK34" i="1"/>
  <c r="BK32" i="1"/>
  <c r="BK30" i="1"/>
  <c r="BK28" i="1"/>
  <c r="BK26" i="1"/>
  <c r="BK24" i="1"/>
  <c r="BK22" i="1"/>
  <c r="BK18" i="1"/>
  <c r="BK16" i="1"/>
  <c r="BK14" i="1"/>
  <c r="BK12" i="1"/>
  <c r="BK8" i="1"/>
  <c r="BK6" i="1"/>
  <c r="BK20" i="1" l="1"/>
  <c r="BK4" i="1"/>
  <c r="BK61" i="1"/>
  <c r="BK59" i="1"/>
  <c r="BK57" i="1"/>
  <c r="BK55" i="1"/>
  <c r="BK53" i="1"/>
  <c r="BK51" i="1"/>
  <c r="BK49" i="1"/>
  <c r="BK47" i="1"/>
  <c r="BK45" i="1"/>
</calcChain>
</file>

<file path=xl/sharedStrings.xml><?xml version="1.0" encoding="utf-8"?>
<sst xmlns="http://schemas.openxmlformats.org/spreadsheetml/2006/main" count="100" uniqueCount="29">
  <si>
    <t>NV8280 Port Enumeration</t>
  </si>
  <si>
    <t>Outputs</t>
  </si>
  <si>
    <t>Inputs</t>
  </si>
  <si>
    <t>Enter:</t>
  </si>
  <si>
    <t>Leave blank for empty slots</t>
  </si>
  <si>
    <t>&lt;----</t>
  </si>
  <si>
    <t>"Dis" for disembedder cards</t>
  </si>
  <si>
    <t>Dis</t>
  </si>
  <si>
    <t>Emb</t>
  </si>
  <si>
    <t>Std</t>
  </si>
  <si>
    <t>AES</t>
  </si>
  <si>
    <t>Customer Name &amp; Pertinent Info</t>
  </si>
  <si>
    <t>"AES" for AES cards</t>
  </si>
  <si>
    <t>"Fiber" for standard-fiber cards</t>
  </si>
  <si>
    <t>Fiber</t>
  </si>
  <si>
    <t>"Std" for standard-coax cards</t>
  </si>
  <si>
    <t>"Emb" for (hybrid) embedder cards or disembedder/embedder cards</t>
  </si>
  <si>
    <t>"MADI" for (hybrid) MADI (a.k.a. TDM) cards</t>
  </si>
  <si>
    <t>"MADI" for MADI (a.k.a. TDM) cards</t>
  </si>
  <si>
    <t>MADI</t>
  </si>
  <si>
    <t>FS</t>
  </si>
  <si>
    <t xml:space="preserve">"FS" for frame sync (a.k.a. APC II) cards </t>
  </si>
  <si>
    <t>"M3" for M3 output cards</t>
  </si>
  <si>
    <t>"IP out" for IP gateway output cards</t>
  </si>
  <si>
    <t>"IP in" for IP gateway input cards</t>
  </si>
  <si>
    <t>M3</t>
  </si>
  <si>
    <t>IP out</t>
  </si>
  <si>
    <t>IP in</t>
  </si>
  <si>
    <t>Note: for M3 cards, the two ports not on the M3 connector are labeled "Coax"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</si>
</sst>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1152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BEBEFF"/>
      <color rgb="FFDAC1DD"/>
      <color rgb="FFCCFFAF"/>
      <color rgb="FFFFDCDC"/>
      <color rgb="FFFFFFA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tabSelected="1" topLeftCell="AB1" zoomScaleNormal="100" workbookViewId="0">
      <selection activeCell="BN12" sqref="BN12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3" customWidth="1"/>
  </cols>
  <sheetData>
    <row r="1" spans="1:70" ht="30.95" customHeight="1" x14ac:dyDescent="0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AW1" s="35" t="s">
        <v>0</v>
      </c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70" s="25" customFormat="1" ht="20.100000000000001" customHeight="1" x14ac:dyDescent="0.25">
      <c r="A2" s="33">
        <v>32</v>
      </c>
      <c r="B2" s="33"/>
      <c r="C2" s="33">
        <v>31</v>
      </c>
      <c r="D2" s="33"/>
      <c r="E2" s="33">
        <v>30</v>
      </c>
      <c r="F2" s="33"/>
      <c r="G2" s="33">
        <v>29</v>
      </c>
      <c r="H2" s="33"/>
      <c r="I2" s="33">
        <v>28</v>
      </c>
      <c r="J2" s="33"/>
      <c r="K2" s="33">
        <v>27</v>
      </c>
      <c r="L2" s="33"/>
      <c r="M2" s="33">
        <v>26</v>
      </c>
      <c r="N2" s="33"/>
      <c r="O2" s="33">
        <v>25</v>
      </c>
      <c r="P2" s="33"/>
      <c r="Q2" s="33">
        <v>24</v>
      </c>
      <c r="R2" s="33"/>
      <c r="S2" s="33">
        <v>23</v>
      </c>
      <c r="T2" s="33"/>
      <c r="U2" s="33">
        <v>22</v>
      </c>
      <c r="V2" s="33"/>
      <c r="W2" s="33">
        <v>21</v>
      </c>
      <c r="X2" s="33"/>
      <c r="Y2" s="33">
        <v>20</v>
      </c>
      <c r="Z2" s="33"/>
      <c r="AA2" s="33">
        <v>19</v>
      </c>
      <c r="AB2" s="33"/>
      <c r="AC2" s="33">
        <v>18</v>
      </c>
      <c r="AD2" s="33"/>
      <c r="AE2" s="33">
        <v>17</v>
      </c>
      <c r="AF2" s="33"/>
      <c r="AG2" s="33">
        <v>16</v>
      </c>
      <c r="AH2" s="33"/>
      <c r="AI2" s="33">
        <v>15</v>
      </c>
      <c r="AJ2" s="33"/>
      <c r="AK2" s="33">
        <v>14</v>
      </c>
      <c r="AL2" s="33"/>
      <c r="AM2" s="33">
        <v>13</v>
      </c>
      <c r="AN2" s="33"/>
      <c r="AO2" s="33">
        <v>12</v>
      </c>
      <c r="AP2" s="33"/>
      <c r="AQ2" s="33">
        <v>11</v>
      </c>
      <c r="AR2" s="33"/>
      <c r="AS2" s="33">
        <v>10</v>
      </c>
      <c r="AT2" s="33"/>
      <c r="AU2" s="33">
        <v>9</v>
      </c>
      <c r="AV2" s="33"/>
      <c r="AW2" s="33">
        <v>8</v>
      </c>
      <c r="AX2" s="33"/>
      <c r="AY2" s="33">
        <v>7</v>
      </c>
      <c r="AZ2" s="33"/>
      <c r="BA2" s="33">
        <v>6</v>
      </c>
      <c r="BB2" s="33"/>
      <c r="BC2" s="33">
        <v>5</v>
      </c>
      <c r="BD2" s="33"/>
      <c r="BE2" s="33">
        <v>4</v>
      </c>
      <c r="BF2" s="33"/>
      <c r="BG2" s="33">
        <v>3</v>
      </c>
      <c r="BH2" s="33"/>
      <c r="BI2" s="33">
        <v>2</v>
      </c>
      <c r="BJ2" s="33"/>
      <c r="BK2" s="33">
        <v>1</v>
      </c>
      <c r="BL2" s="33"/>
      <c r="BM2" s="23"/>
      <c r="BN2" s="24" t="s">
        <v>3</v>
      </c>
      <c r="BR2" s="27"/>
    </row>
    <row r="3" spans="1:70" s="1" customFormat="1" ht="15" customHeight="1" x14ac:dyDescent="0.25">
      <c r="A3" s="30" t="s">
        <v>26</v>
      </c>
      <c r="B3" s="31"/>
      <c r="C3" s="30" t="s">
        <v>26</v>
      </c>
      <c r="D3" s="31"/>
      <c r="E3" s="30" t="s">
        <v>26</v>
      </c>
      <c r="F3" s="31"/>
      <c r="G3" s="30" t="s">
        <v>26</v>
      </c>
      <c r="H3" s="31"/>
      <c r="I3" s="30" t="s">
        <v>26</v>
      </c>
      <c r="J3" s="31"/>
      <c r="K3" s="30" t="s">
        <v>26</v>
      </c>
      <c r="L3" s="31"/>
      <c r="M3" s="30" t="s">
        <v>25</v>
      </c>
      <c r="N3" s="31"/>
      <c r="O3" s="30" t="s">
        <v>25</v>
      </c>
      <c r="P3" s="31"/>
      <c r="Q3" s="30" t="s">
        <v>25</v>
      </c>
      <c r="R3" s="31"/>
      <c r="S3" s="30" t="s">
        <v>25</v>
      </c>
      <c r="T3" s="31"/>
      <c r="U3" s="30" t="s">
        <v>25</v>
      </c>
      <c r="V3" s="31"/>
      <c r="W3" s="30" t="s">
        <v>25</v>
      </c>
      <c r="X3" s="31"/>
      <c r="Y3" s="30" t="s">
        <v>25</v>
      </c>
      <c r="Z3" s="31"/>
      <c r="AA3" s="30" t="s">
        <v>25</v>
      </c>
      <c r="AB3" s="31"/>
      <c r="AC3" s="30" t="s">
        <v>25</v>
      </c>
      <c r="AD3" s="31"/>
      <c r="AE3" s="30" t="s">
        <v>25</v>
      </c>
      <c r="AF3" s="31"/>
      <c r="AG3" s="30" t="s">
        <v>26</v>
      </c>
      <c r="AH3" s="31"/>
      <c r="AI3" s="30" t="s">
        <v>25</v>
      </c>
      <c r="AJ3" s="31"/>
      <c r="AK3" s="30" t="s">
        <v>14</v>
      </c>
      <c r="AL3" s="31"/>
      <c r="AM3" s="30" t="s">
        <v>10</v>
      </c>
      <c r="AN3" s="31"/>
      <c r="AO3" s="30" t="s">
        <v>19</v>
      </c>
      <c r="AP3" s="31"/>
      <c r="AQ3" s="30" t="s">
        <v>8</v>
      </c>
      <c r="AR3" s="31"/>
      <c r="AS3" s="30" t="s">
        <v>9</v>
      </c>
      <c r="AT3" s="31"/>
      <c r="AU3" s="30"/>
      <c r="AV3" s="31"/>
      <c r="AW3" s="30" t="s">
        <v>26</v>
      </c>
      <c r="AX3" s="31"/>
      <c r="AY3" s="30" t="s">
        <v>25</v>
      </c>
      <c r="AZ3" s="31"/>
      <c r="BA3" s="30" t="s">
        <v>14</v>
      </c>
      <c r="BB3" s="31"/>
      <c r="BC3" s="30" t="s">
        <v>10</v>
      </c>
      <c r="BD3" s="31"/>
      <c r="BE3" s="30" t="s">
        <v>19</v>
      </c>
      <c r="BF3" s="31"/>
      <c r="BG3" s="30" t="s">
        <v>8</v>
      </c>
      <c r="BH3" s="31"/>
      <c r="BI3" s="30" t="s">
        <v>9</v>
      </c>
      <c r="BJ3" s="31"/>
      <c r="BK3" s="30" t="s">
        <v>25</v>
      </c>
      <c r="BL3" s="31"/>
      <c r="BM3" s="21" t="s">
        <v>5</v>
      </c>
      <c r="BN3" s="14" t="s">
        <v>15</v>
      </c>
      <c r="BR3" s="13" t="s">
        <v>9</v>
      </c>
    </row>
    <row r="4" spans="1:70" s="1" customFormat="1" ht="15" customHeight="1" x14ac:dyDescent="0.25">
      <c r="A4" s="9">
        <f>(A$2)*18-17</f>
        <v>559</v>
      </c>
      <c r="B4" s="6"/>
      <c r="C4" s="9">
        <f>(C$2)*18-17</f>
        <v>541</v>
      </c>
      <c r="D4" s="6"/>
      <c r="E4" s="9">
        <f>(E$2)*18-17</f>
        <v>523</v>
      </c>
      <c r="F4" s="6"/>
      <c r="G4" s="9">
        <f>(G$2)*18-17</f>
        <v>505</v>
      </c>
      <c r="H4" s="6"/>
      <c r="I4" s="9">
        <f>(I$2)*18-17</f>
        <v>487</v>
      </c>
      <c r="J4" s="6"/>
      <c r="K4" s="9">
        <f>(K$2)*18-17</f>
        <v>469</v>
      </c>
      <c r="L4" s="6"/>
      <c r="M4" s="9">
        <f>(M$2)*18-17</f>
        <v>451</v>
      </c>
      <c r="N4" s="6"/>
      <c r="O4" s="9">
        <f>(O$2)*18-17</f>
        <v>433</v>
      </c>
      <c r="P4" s="6"/>
      <c r="Q4" s="9">
        <f>(Q$2)*18-17</f>
        <v>415</v>
      </c>
      <c r="R4" s="6"/>
      <c r="S4" s="9">
        <f>(S$2)*18-17</f>
        <v>397</v>
      </c>
      <c r="T4" s="6"/>
      <c r="U4" s="9">
        <f>(U$2)*18-17</f>
        <v>379</v>
      </c>
      <c r="V4" s="6"/>
      <c r="W4" s="9">
        <f>(W$2)*18-17</f>
        <v>361</v>
      </c>
      <c r="X4" s="6"/>
      <c r="Y4" s="9">
        <f>(Y$2)*18-17</f>
        <v>343</v>
      </c>
      <c r="Z4" s="6"/>
      <c r="AA4" s="9">
        <f>(AA$2)*18-17</f>
        <v>325</v>
      </c>
      <c r="AB4" s="6"/>
      <c r="AC4" s="9">
        <f>(AC$2)*18-17</f>
        <v>307</v>
      </c>
      <c r="AD4" s="6"/>
      <c r="AE4" s="9">
        <f>(AE$2)*18-17</f>
        <v>289</v>
      </c>
      <c r="AF4" s="6"/>
      <c r="AG4" s="9">
        <f>(AG$2)*18-17</f>
        <v>271</v>
      </c>
      <c r="AH4" s="6"/>
      <c r="AI4" s="9">
        <f>(AI$2)*18-17</f>
        <v>253</v>
      </c>
      <c r="AJ4" s="6"/>
      <c r="AK4" s="9">
        <f>(AK$2)*18-17</f>
        <v>235</v>
      </c>
      <c r="AL4" s="6"/>
      <c r="AM4" s="9">
        <f>(AM$2)*18-17</f>
        <v>217</v>
      </c>
      <c r="AN4" s="6"/>
      <c r="AO4" s="9">
        <f>(AO$2)*18-17</f>
        <v>199</v>
      </c>
      <c r="AP4" s="6"/>
      <c r="AQ4" s="9">
        <f>(AQ$2)*18-17</f>
        <v>181</v>
      </c>
      <c r="AR4" s="6"/>
      <c r="AS4" s="9">
        <f>(AS$2)*18-17</f>
        <v>163</v>
      </c>
      <c r="AT4" s="6"/>
      <c r="AU4" s="9">
        <f>(AU$2)*18-17</f>
        <v>145</v>
      </c>
      <c r="AV4" s="6"/>
      <c r="AW4" s="9">
        <f>(AW$2)*18-17</f>
        <v>127</v>
      </c>
      <c r="AX4" s="6"/>
      <c r="AY4" s="9">
        <f>(AY$2)*18-17</f>
        <v>109</v>
      </c>
      <c r="AZ4" s="6"/>
      <c r="BA4" s="9">
        <f>(BA$2)*18-17</f>
        <v>91</v>
      </c>
      <c r="BB4" s="6"/>
      <c r="BC4" s="9">
        <f>(BC$2)*18-17</f>
        <v>73</v>
      </c>
      <c r="BD4" s="6"/>
      <c r="BE4" s="9">
        <f>(BE$2)*18-17</f>
        <v>55</v>
      </c>
      <c r="BF4" s="6"/>
      <c r="BG4" s="9">
        <f>(BG$2)*18-17</f>
        <v>37</v>
      </c>
      <c r="BH4" s="6"/>
      <c r="BI4" s="9">
        <f>(BI$2)*18-17</f>
        <v>19</v>
      </c>
      <c r="BJ4" s="6"/>
      <c r="BK4" s="9">
        <f>(BK$2)*18-17</f>
        <v>1</v>
      </c>
      <c r="BL4" s="6"/>
      <c r="BM4" s="3"/>
      <c r="BN4" s="16" t="s">
        <v>16</v>
      </c>
      <c r="BR4" s="13" t="s">
        <v>8</v>
      </c>
    </row>
    <row r="5" spans="1:70" s="5" customFormat="1" ht="12.75" customHeight="1" x14ac:dyDescent="0.25">
      <c r="A5" s="10">
        <f>IF(OR(A$3="M3",A$3="S",A$3="STD",A$3="",A$3="A",A$3="AES",A$3="F",A$3="Fiber")," ",IF(OR(A$3="E",A$3="EMB"),IF(MOD(A4,9)=0,"—",16*A4-15),IF(OR(A$3="M",A$3="MADI"),"—",IF(OR(A$3="IPO",A$3="IP out"),IF(MOD(A4-1,18)&gt;=8,"—",16*A4-15),"Err"))))</f>
        <v>8929</v>
      </c>
      <c r="B5" s="7">
        <f>IF(OR(A$3="M3",A$3="S",A$3="STD",A$3="",A$3="A",A$3="AES",A$3="F",A$3="Fiber"),
IF(AND(A$3="M3",MOD(A4-1,9)=8),"Coax"," "),IF(OR(A$3="E",A$3="EMB"),IF(MOD(A4,9)=0,"—",16*A4),IF(OR(A$3="M",A$3="MADI"),"—",IF(OR(A$3="IPO",A$3="IP out"),IF(MOD(A4-1,18)&gt;=8,"—",16*A4),"Err"))))</f>
        <v>8944</v>
      </c>
      <c r="C5" s="10">
        <f>IF(OR(C$3="M3",C$3="S",C$3="STD",C$3="",C$3="A",C$3="AES",C$3="F",C$3="Fiber")," ",IF(OR(C$3="E",C$3="EMB"),IF(MOD(C4,9)=0,"—",16*C4-15),IF(OR(C$3="M",C$3="MADI"),"—",IF(OR(C$3="IPO",C$3="IP out"),IF(MOD(C4-1,18)&gt;=8,"—",16*C4-15),"Err"))))</f>
        <v>8641</v>
      </c>
      <c r="D5" s="7">
        <f>IF(OR(C$3="M3",C$3="S",C$3="STD",C$3="",C$3="A",C$3="AES",C$3="F",C$3="Fiber"),
IF(AND(C$3="M3",MOD(C4-1,9)=8),"Coax"," "),IF(OR(C$3="E",C$3="EMB"),IF(MOD(C4,9)=0,"—",16*C4),IF(OR(C$3="M",C$3="MADI"),"—",IF(OR(C$3="IPO",C$3="IP out"),IF(MOD(C4-1,18)&gt;=8,"—",16*C4),"Err"))))</f>
        <v>8656</v>
      </c>
      <c r="E5" s="10">
        <f>IF(OR(E$3="M3",E$3="S",E$3="STD",E$3="",E$3="A",E$3="AES",E$3="F",E$3="Fiber")," ",IF(OR(E$3="E",E$3="EMB"),IF(MOD(E4,9)=0,"—",16*E4-15),IF(OR(E$3="M",E$3="MADI"),"—",IF(OR(E$3="IPO",E$3="IP out"),IF(MOD(E4-1,18)&gt;=8,"—",16*E4-15),"Err"))))</f>
        <v>8353</v>
      </c>
      <c r="F5" s="7">
        <f>IF(OR(E$3="M3",E$3="S",E$3="STD",E$3="",E$3="A",E$3="AES",E$3="F",E$3="Fiber"),
IF(AND(E$3="M3",MOD(E4-1,9)=8),"Coax"," "),IF(OR(E$3="E",E$3="EMB"),IF(MOD(E4,9)=0,"—",16*E4),IF(OR(E$3="M",E$3="MADI"),"—",IF(OR(E$3="IPO",E$3="IP out"),IF(MOD(E4-1,18)&gt;=8,"—",16*E4),"Err"))))</f>
        <v>8368</v>
      </c>
      <c r="G5" s="10">
        <f>IF(OR(G$3="M3",G$3="S",G$3="STD",G$3="",G$3="A",G$3="AES",G$3="F",G$3="Fiber")," ",IF(OR(G$3="E",G$3="EMB"),IF(MOD(G4,9)=0,"—",16*G4-15),IF(OR(G$3="M",G$3="MADI"),"—",IF(OR(G$3="IPO",G$3="IP out"),IF(MOD(G4-1,18)&gt;=8,"—",16*G4-15),"Err"))))</f>
        <v>8065</v>
      </c>
      <c r="H5" s="7">
        <f>IF(OR(G$3="M3",G$3="S",G$3="STD",G$3="",G$3="A",G$3="AES",G$3="F",G$3="Fiber"),
IF(AND(G$3="M3",MOD(G4-1,9)=8),"Coax"," "),IF(OR(G$3="E",G$3="EMB"),IF(MOD(G4,9)=0,"—",16*G4),IF(OR(G$3="M",G$3="MADI"),"—",IF(OR(G$3="IPO",G$3="IP out"),IF(MOD(G4-1,18)&gt;=8,"—",16*G4),"Err"))))</f>
        <v>8080</v>
      </c>
      <c r="I5" s="10">
        <f>IF(OR(I$3="M3",I$3="S",I$3="STD",I$3="",I$3="A",I$3="AES",I$3="F",I$3="Fiber")," ",IF(OR(I$3="E",I$3="EMB"),IF(MOD(I4,9)=0,"—",16*I4-15),IF(OR(I$3="M",I$3="MADI"),"—",IF(OR(I$3="IPO",I$3="IP out"),IF(MOD(I4-1,18)&gt;=8,"—",16*I4-15),"Err"))))</f>
        <v>7777</v>
      </c>
      <c r="J5" s="7">
        <f>IF(OR(I$3="M3",I$3="S",I$3="STD",I$3="",I$3="A",I$3="AES",I$3="F",I$3="Fiber"),
IF(AND(I$3="M3",MOD(I4-1,9)=8),"Coax"," "),IF(OR(I$3="E",I$3="EMB"),IF(MOD(I4,9)=0,"—",16*I4),IF(OR(I$3="M",I$3="MADI"),"—",IF(OR(I$3="IPO",I$3="IP out"),IF(MOD(I4-1,18)&gt;=8,"—",16*I4),"Err"))))</f>
        <v>7792</v>
      </c>
      <c r="K5" s="10">
        <f>IF(OR(K$3="M3",K$3="S",K$3="STD",K$3="",K$3="A",K$3="AES",K$3="F",K$3="Fiber")," ",IF(OR(K$3="E",K$3="EMB"),IF(MOD(K4,9)=0,"—",16*K4-15),IF(OR(K$3="M",K$3="MADI"),"—",IF(OR(K$3="IPO",K$3="IP out"),IF(MOD(K4-1,18)&gt;=8,"—",16*K4-15),"Err"))))</f>
        <v>7489</v>
      </c>
      <c r="L5" s="7">
        <f>IF(OR(K$3="M3",K$3="S",K$3="STD",K$3="",K$3="A",K$3="AES",K$3="F",K$3="Fiber"),
IF(AND(K$3="M3",MOD(K4-1,9)=8),"Coax"," "),IF(OR(K$3="E",K$3="EMB"),IF(MOD(K4,9)=0,"—",16*K4),IF(OR(K$3="M",K$3="MADI"),"—",IF(OR(K$3="IPO",K$3="IP out"),IF(MOD(K4-1,18)&gt;=8,"—",16*K4),"Err"))))</f>
        <v>7504</v>
      </c>
      <c r="M5" s="10" t="str">
        <f>IF(OR(M$3="M3",M$3="S",M$3="STD",M$3="",M$3="A",M$3="AES",M$3="F",M$3="Fiber")," ",IF(OR(M$3="E",M$3="EMB"),IF(MOD(M4,9)=0,"—",16*M4-15),IF(OR(M$3="M",M$3="MADI"),"—",IF(OR(M$3="IPO",M$3="IP out"),IF(MOD(M4-1,18)&gt;=8,"—",16*M4-15),"Err"))))</f>
        <v xml:space="preserve"> </v>
      </c>
      <c r="N5" s="7" t="str">
        <f>IF(OR(M$3="M3",M$3="S",M$3="STD",M$3="",M$3="A",M$3="AES",M$3="F",M$3="Fiber"),
IF(AND(M$3="M3",MOD(M4-1,9)=8),"Coax"," "),IF(OR(M$3="E",M$3="EMB"),IF(MOD(M4,9)=0,"—",16*M4),IF(OR(M$3="M",M$3="MADI"),"—",IF(OR(M$3="IPO",M$3="IP out"),IF(MOD(M4-1,18)&gt;=8,"—",16*M4),"Err"))))</f>
        <v xml:space="preserve"> </v>
      </c>
      <c r="O5" s="10" t="str">
        <f>IF(OR(O$3="M3",O$3="S",O$3="STD",O$3="",O$3="A",O$3="AES",O$3="F",O$3="Fiber")," ",IF(OR(O$3="E",O$3="EMB"),IF(MOD(O4,9)=0,"—",16*O4-15),IF(OR(O$3="M",O$3="MADI"),"—",IF(OR(O$3="IPO",O$3="IP out"),IF(MOD(O4-1,18)&gt;=8,"—",16*O4-15),"Err"))))</f>
        <v xml:space="preserve"> </v>
      </c>
      <c r="P5" s="7" t="str">
        <f>IF(OR(O$3="M3",O$3="S",O$3="STD",O$3="",O$3="A",O$3="AES",O$3="F",O$3="Fiber"),
IF(AND(O$3="M3",MOD(O4-1,9)=8),"Coax"," "),IF(OR(O$3="E",O$3="EMB"),IF(MOD(O4,9)=0,"—",16*O4),IF(OR(O$3="M",O$3="MADI"),"—",IF(OR(O$3="IPO",O$3="IP out"),IF(MOD(O4-1,18)&gt;=8,"—",16*O4),"Err"))))</f>
        <v xml:space="preserve"> </v>
      </c>
      <c r="Q5" s="10" t="str">
        <f>IF(OR(Q$3="M3",Q$3="S",Q$3="STD",Q$3="",Q$3="A",Q$3="AES",Q$3="F",Q$3="Fiber")," ",IF(OR(Q$3="E",Q$3="EMB"),IF(MOD(Q4,9)=0,"—",16*Q4-15),IF(OR(Q$3="M",Q$3="MADI"),"—",IF(OR(Q$3="IPO",Q$3="IP out"),IF(MOD(Q4-1,18)&gt;=8,"—",16*Q4-15),"Err"))))</f>
        <v xml:space="preserve"> </v>
      </c>
      <c r="R5" s="7" t="str">
        <f>IF(OR(Q$3="M3",Q$3="S",Q$3="STD",Q$3="",Q$3="A",Q$3="AES",Q$3="F",Q$3="Fiber"),
IF(AND(Q$3="M3",MOD(Q4-1,9)=8),"Coax"," "),IF(OR(Q$3="E",Q$3="EMB"),IF(MOD(Q4,9)=0,"—",16*Q4),IF(OR(Q$3="M",Q$3="MADI"),"—",IF(OR(Q$3="IPO",Q$3="IP out"),IF(MOD(Q4-1,18)&gt;=8,"—",16*Q4),"Err"))))</f>
        <v xml:space="preserve"> </v>
      </c>
      <c r="S5" s="10" t="str">
        <f>IF(OR(S$3="M3",S$3="S",S$3="STD",S$3="",S$3="A",S$3="AES",S$3="F",S$3="Fiber")," ",IF(OR(S$3="E",S$3="EMB"),IF(MOD(S4,9)=0,"—",16*S4-15),IF(OR(S$3="M",S$3="MADI"),"—",IF(OR(S$3="IPO",S$3="IP out"),IF(MOD(S4-1,18)&gt;=8,"—",16*S4-15),"Err"))))</f>
        <v xml:space="preserve"> </v>
      </c>
      <c r="T5" s="7" t="str">
        <f>IF(OR(S$3="M3",S$3="S",S$3="STD",S$3="",S$3="A",S$3="AES",S$3="F",S$3="Fiber"),
IF(AND(S$3="M3",MOD(S4-1,9)=8),"Coax"," "),IF(OR(S$3="E",S$3="EMB"),IF(MOD(S4,9)=0,"—",16*S4),IF(OR(S$3="M",S$3="MADI"),"—",IF(OR(S$3="IPO",S$3="IP out"),IF(MOD(S4-1,18)&gt;=8,"—",16*S4),"Err"))))</f>
        <v xml:space="preserve"> </v>
      </c>
      <c r="U5" s="10" t="str">
        <f>IF(OR(U$3="M3",U$3="S",U$3="STD",U$3="",U$3="A",U$3="AES",U$3="F",U$3="Fiber")," ",IF(OR(U$3="E",U$3="EMB"),IF(MOD(U4,9)=0,"—",16*U4-15),IF(OR(U$3="M",U$3="MADI"),"—",IF(OR(U$3="IPO",U$3="IP out"),IF(MOD(U4-1,18)&gt;=8,"—",16*U4-15),"Err"))))</f>
        <v xml:space="preserve"> </v>
      </c>
      <c r="V5" s="7" t="str">
        <f>IF(OR(U$3="M3",U$3="S",U$3="STD",U$3="",U$3="A",U$3="AES",U$3="F",U$3="Fiber"),
IF(AND(U$3="M3",MOD(U4-1,9)=8),"Coax"," "),IF(OR(U$3="E",U$3="EMB"),IF(MOD(U4,9)=0,"—",16*U4),IF(OR(U$3="M",U$3="MADI"),"—",IF(OR(U$3="IPO",U$3="IP out"),IF(MOD(U4-1,18)&gt;=8,"—",16*U4),"Err"))))</f>
        <v xml:space="preserve"> </v>
      </c>
      <c r="W5" s="10" t="str">
        <f>IF(OR(W$3="M3",W$3="S",W$3="STD",W$3="",W$3="A",W$3="AES",W$3="F",W$3="Fiber")," ",IF(OR(W$3="E",W$3="EMB"),IF(MOD(W4,9)=0,"—",16*W4-15),IF(OR(W$3="M",W$3="MADI"),"—",IF(OR(W$3="IPO",W$3="IP out"),IF(MOD(W4-1,18)&gt;=8,"—",16*W4-15),"Err"))))</f>
        <v xml:space="preserve"> </v>
      </c>
      <c r="X5" s="7" t="str">
        <f>IF(OR(W$3="M3",W$3="S",W$3="STD",W$3="",W$3="A",W$3="AES",W$3="F",W$3="Fiber"),
IF(AND(W$3="M3",MOD(W4-1,9)=8),"Coax"," "),IF(OR(W$3="E",W$3="EMB"),IF(MOD(W4,9)=0,"—",16*W4),IF(OR(W$3="M",W$3="MADI"),"—",IF(OR(W$3="IPO",W$3="IP out"),IF(MOD(W4-1,18)&gt;=8,"—",16*W4),"Err"))))</f>
        <v xml:space="preserve"> </v>
      </c>
      <c r="Y5" s="10" t="str">
        <f>IF(OR(Y$3="M3",Y$3="S",Y$3="STD",Y$3="",Y$3="A",Y$3="AES",Y$3="F",Y$3="Fiber")," ",IF(OR(Y$3="E",Y$3="EMB"),IF(MOD(Y4,9)=0,"—",16*Y4-15),IF(OR(Y$3="M",Y$3="MADI"),"—",IF(OR(Y$3="IPO",Y$3="IP out"),IF(MOD(Y4-1,18)&gt;=8,"—",16*Y4-15),"Err"))))</f>
        <v xml:space="preserve"> </v>
      </c>
      <c r="Z5" s="7" t="str">
        <f>IF(OR(Y$3="M3",Y$3="S",Y$3="STD",Y$3="",Y$3="A",Y$3="AES",Y$3="F",Y$3="Fiber"),
IF(AND(Y$3="M3",MOD(Y4-1,9)=8),"Coax"," "),IF(OR(Y$3="E",Y$3="EMB"),IF(MOD(Y4,9)=0,"—",16*Y4),IF(OR(Y$3="M",Y$3="MADI"),"—",IF(OR(Y$3="IPO",Y$3="IP out"),IF(MOD(Y4-1,18)&gt;=8,"—",16*Y4),"Err"))))</f>
        <v xml:space="preserve"> </v>
      </c>
      <c r="AA5" s="10" t="str">
        <f>IF(OR(AA$3="M3",AA$3="S",AA$3="STD",AA$3="",AA$3="A",AA$3="AES",AA$3="F",AA$3="Fiber")," ",IF(OR(AA$3="E",AA$3="EMB"),IF(MOD(AA4,9)=0,"—",16*AA4-15),IF(OR(AA$3="M",AA$3="MADI"),"—",IF(OR(AA$3="IPO",AA$3="IP out"),IF(MOD(AA4-1,18)&gt;=8,"—",16*AA4-15),"Err"))))</f>
        <v xml:space="preserve"> </v>
      </c>
      <c r="AB5" s="7" t="str">
        <f>IF(OR(AA$3="M3",AA$3="S",AA$3="STD",AA$3="",AA$3="A",AA$3="AES",AA$3="F",AA$3="Fiber"),
IF(AND(AA$3="M3",MOD(AA4-1,9)=8),"Coax"," "),IF(OR(AA$3="E",AA$3="EMB"),IF(MOD(AA4,9)=0,"—",16*AA4),IF(OR(AA$3="M",AA$3="MADI"),"—",IF(OR(AA$3="IPO",AA$3="IP out"),IF(MOD(AA4-1,18)&gt;=8,"—",16*AA4),"Err"))))</f>
        <v xml:space="preserve"> </v>
      </c>
      <c r="AC5" s="10" t="str">
        <f>IF(OR(AC$3="M3",AC$3="S",AC$3="STD",AC$3="",AC$3="A",AC$3="AES",AC$3="F",AC$3="Fiber")," ",IF(OR(AC$3="E",AC$3="EMB"),IF(MOD(AC4,9)=0,"—",16*AC4-15),IF(OR(AC$3="M",AC$3="MADI"),"—",IF(OR(AC$3="IPO",AC$3="IP out"),IF(MOD(AC4-1,18)&gt;=8,"—",16*AC4-15),"Err"))))</f>
        <v xml:space="preserve"> </v>
      </c>
      <c r="AD5" s="7" t="str">
        <f>IF(OR(AC$3="M3",AC$3="S",AC$3="STD",AC$3="",AC$3="A",AC$3="AES",AC$3="F",AC$3="Fiber"),
IF(AND(AC$3="M3",MOD(AC4-1,9)=8),"Coax"," "),IF(OR(AC$3="E",AC$3="EMB"),IF(MOD(AC4,9)=0,"—",16*AC4),IF(OR(AC$3="M",AC$3="MADI"),"—",IF(OR(AC$3="IPO",AC$3="IP out"),IF(MOD(AC4-1,18)&gt;=8,"—",16*AC4),"Err"))))</f>
        <v xml:space="preserve"> </v>
      </c>
      <c r="AE5" s="10" t="str">
        <f>IF(OR(AE$3="M3",AE$3="S",AE$3="STD",AE$3="",AE$3="A",AE$3="AES",AE$3="F",AE$3="Fiber")," ",IF(OR(AE$3="E",AE$3="EMB"),IF(MOD(AE4,9)=0,"—",16*AE4-15),IF(OR(AE$3="M",AE$3="MADI"),"—",IF(OR(AE$3="IPO",AE$3="IP out"),IF(MOD(AE4-1,18)&gt;=8,"—",16*AE4-15),"Err"))))</f>
        <v xml:space="preserve"> </v>
      </c>
      <c r="AF5" s="7" t="str">
        <f>IF(OR(AE$3="M3",AE$3="S",AE$3="STD",AE$3="",AE$3="A",AE$3="AES",AE$3="F",AE$3="Fiber"),
IF(AND(AE$3="M3",MOD(AE4-1,9)=8),"Coax"," "),IF(OR(AE$3="E",AE$3="EMB"),IF(MOD(AE4,9)=0,"—",16*AE4),IF(OR(AE$3="M",AE$3="MADI"),"—",IF(OR(AE$3="IPO",AE$3="IP out"),IF(MOD(AE4-1,18)&gt;=8,"—",16*AE4),"Err"))))</f>
        <v xml:space="preserve"> </v>
      </c>
      <c r="AG5" s="10">
        <f>IF(OR(AG$3="M3",AG$3="S",AG$3="STD",AG$3="",AG$3="A",AG$3="AES",AG$3="F",AG$3="Fiber")," ",IF(OR(AG$3="E",AG$3="EMB"),IF(MOD(AG4,9)=0,"—",16*AG4-15),IF(OR(AG$3="M",AG$3="MADI"),"—",IF(OR(AG$3="IPO",AG$3="IP out"),IF(MOD(AG4-1,18)&gt;=8,"—",16*AG4-15),"Err"))))</f>
        <v>4321</v>
      </c>
      <c r="AH5" s="7">
        <f>IF(OR(AG$3="M3",AG$3="S",AG$3="STD",AG$3="",AG$3="A",AG$3="AES",AG$3="F",AG$3="Fiber"),
IF(AND(AG$3="M3",MOD(AG4-1,9)=8),"Coax"," "),IF(OR(AG$3="E",AG$3="EMB"),IF(MOD(AG4,9)=0,"—",16*AG4),IF(OR(AG$3="M",AG$3="MADI"),"—",IF(OR(AG$3="IPO",AG$3="IP out"),IF(MOD(AG4-1,18)&gt;=8,"—",16*AG4),"Err"))))</f>
        <v>4336</v>
      </c>
      <c r="AI5" s="10" t="str">
        <f>IF(OR(AI$3="M3",AI$3="S",AI$3="STD",AI$3="",AI$3="A",AI$3="AES",AI$3="F",AI$3="Fiber")," ",IF(OR(AI$3="E",AI$3="EMB"),IF(MOD(AI4,9)=0,"—",16*AI4-15),IF(OR(AI$3="M",AI$3="MADI"),"—",IF(OR(AI$3="IPO",AI$3="IP out"),IF(MOD(AI4-1,18)&gt;=8,"—",16*AI4-15),"Err"))))</f>
        <v xml:space="preserve"> </v>
      </c>
      <c r="AJ5" s="7" t="str">
        <f>IF(OR(AI$3="M3",AI$3="S",AI$3="STD",AI$3="",AI$3="A",AI$3="AES",AI$3="F",AI$3="Fiber"),
IF(AND(AI$3="M3",MOD(AI4-1,9)=8),"Coax"," "),IF(OR(AI$3="E",AI$3="EMB"),IF(MOD(AI4,9)=0,"—",16*AI4),IF(OR(AI$3="M",AI$3="MADI"),"—",IF(OR(AI$3="IPO",AI$3="IP out"),IF(MOD(AI4-1,18)&gt;=8,"—",16*AI4),"Err"))))</f>
        <v xml:space="preserve"> </v>
      </c>
      <c r="AK5" s="10" t="str">
        <f>IF(OR(AK$3="M3",AK$3="S",AK$3="STD",AK$3="",AK$3="A",AK$3="AES",AK$3="F",AK$3="Fiber")," ",IF(OR(AK$3="E",AK$3="EMB"),IF(MOD(AK4,9)=0,"—",16*AK4-15),IF(OR(AK$3="M",AK$3="MADI"),"—",IF(OR(AK$3="IPO",AK$3="IP out"),IF(MOD(AK4-1,18)&gt;=8,"—",16*AK4-15),"Err"))))</f>
        <v xml:space="preserve"> </v>
      </c>
      <c r="AL5" s="7" t="str">
        <f>IF(OR(AK$3="M3",AK$3="S",AK$3="STD",AK$3="",AK$3="A",AK$3="AES",AK$3="F",AK$3="Fiber"),
IF(AND(AK$3="M3",MOD(AK4-1,9)=8),"Coax"," "),IF(OR(AK$3="E",AK$3="EMB"),IF(MOD(AK4,9)=0,"—",16*AK4),IF(OR(AK$3="M",AK$3="MADI"),"—",IF(OR(AK$3="IPO",AK$3="IP out"),IF(MOD(AK4-1,18)&gt;=8,"—",16*AK4),"Err"))))</f>
        <v xml:space="preserve"> </v>
      </c>
      <c r="AM5" s="10" t="str">
        <f>IF(OR(AM$3="M3",AM$3="S",AM$3="STD",AM$3="",AM$3="A",AM$3="AES",AM$3="F",AM$3="Fiber")," ",IF(OR(AM$3="E",AM$3="EMB"),IF(MOD(AM4,9)=0,"—",16*AM4-15),IF(OR(AM$3="M",AM$3="MADI"),"—",IF(OR(AM$3="IPO",AM$3="IP out"),IF(MOD(AM4-1,18)&gt;=8,"—",16*AM4-15),"Err"))))</f>
        <v xml:space="preserve"> </v>
      </c>
      <c r="AN5" s="7" t="str">
        <f>IF(OR(AM$3="M3",AM$3="S",AM$3="STD",AM$3="",AM$3="A",AM$3="AES",AM$3="F",AM$3="Fiber"),
IF(AND(AM$3="M3",MOD(AM4-1,9)=8),"Coax"," "),IF(OR(AM$3="E",AM$3="EMB"),IF(MOD(AM4,9)=0,"—",16*AM4),IF(OR(AM$3="M",AM$3="MADI"),"—",IF(OR(AM$3="IPO",AM$3="IP out"),IF(MOD(AM4-1,18)&gt;=8,"—",16*AM4),"Err"))))</f>
        <v xml:space="preserve"> </v>
      </c>
      <c r="AO5" s="10" t="str">
        <f>IF(OR(AO$3="M3",AO$3="S",AO$3="STD",AO$3="",AO$3="A",AO$3="AES",AO$3="F",AO$3="Fiber")," ",IF(OR(AO$3="E",AO$3="EMB"),IF(MOD(AO4,9)=0,"—",16*AO4-15),IF(OR(AO$3="M",AO$3="MADI"),"—",IF(OR(AO$3="IPO",AO$3="IP out"),IF(MOD(AO4-1,18)&gt;=8,"—",16*AO4-15),"Err"))))</f>
        <v>—</v>
      </c>
      <c r="AP5" s="7" t="str">
        <f>IF(OR(AO$3="M3",AO$3="S",AO$3="STD",AO$3="",AO$3="A",AO$3="AES",AO$3="F",AO$3="Fiber"),
IF(AND(AO$3="M3",MOD(AO4-1,9)=8),"Coax"," "),IF(OR(AO$3="E",AO$3="EMB"),IF(MOD(AO4,9)=0,"—",16*AO4),IF(OR(AO$3="M",AO$3="MADI"),"—",IF(OR(AO$3="IPO",AO$3="IP out"),IF(MOD(AO4-1,18)&gt;=8,"—",16*AO4),"Err"))))</f>
        <v>—</v>
      </c>
      <c r="AQ5" s="10">
        <f>IF(OR(AQ$3="M3",AQ$3="S",AQ$3="STD",AQ$3="",AQ$3="A",AQ$3="AES",AQ$3="F",AQ$3="Fiber")," ",IF(OR(AQ$3="E",AQ$3="EMB"),IF(MOD(AQ4,9)=0,"—",16*AQ4-15),IF(OR(AQ$3="M",AQ$3="MADI"),"—",IF(OR(AQ$3="IPO",AQ$3="IP out"),IF(MOD(AQ4-1,18)&gt;=8,"—",16*AQ4-15),"Err"))))</f>
        <v>2881</v>
      </c>
      <c r="AR5" s="7">
        <f>IF(OR(AQ$3="M3",AQ$3="S",AQ$3="STD",AQ$3="",AQ$3="A",AQ$3="AES",AQ$3="F",AQ$3="Fiber"),
IF(AND(AQ$3="M3",MOD(AQ4-1,9)=8),"Coax"," "),IF(OR(AQ$3="E",AQ$3="EMB"),IF(MOD(AQ4,9)=0,"—",16*AQ4),IF(OR(AQ$3="M",AQ$3="MADI"),"—",IF(OR(AQ$3="IPO",AQ$3="IP out"),IF(MOD(AQ4-1,18)&gt;=8,"—",16*AQ4),"Err"))))</f>
        <v>2896</v>
      </c>
      <c r="AS5" s="10" t="str">
        <f>IF(OR(AS$3="M3",AS$3="S",AS$3="STD",AS$3="",AS$3="A",AS$3="AES",AS$3="F",AS$3="Fiber")," ",IF(OR(AS$3="E",AS$3="EMB"),IF(MOD(AS4,9)=0,"—",16*AS4-15),IF(OR(AS$3="M",AS$3="MADI"),"—",IF(OR(AS$3="IPO",AS$3="IP out"),IF(MOD(AS4-1,18)&gt;=8,"—",16*AS4-15),"Err"))))</f>
        <v xml:space="preserve"> </v>
      </c>
      <c r="AT5" s="7" t="str">
        <f>IF(OR(AS$3="M3",AS$3="S",AS$3="STD",AS$3="",AS$3="A",AS$3="AES",AS$3="F",AS$3="Fiber"),
IF(AND(AS$3="M3",MOD(AS4-1,9)=8),"Coax"," "),IF(OR(AS$3="E",AS$3="EMB"),IF(MOD(AS4,9)=0,"—",16*AS4),IF(OR(AS$3="M",AS$3="MADI"),"—",IF(OR(AS$3="IPO",AS$3="IP out"),IF(MOD(AS4-1,18)&gt;=8,"—",16*AS4),"Err"))))</f>
        <v xml:space="preserve"> </v>
      </c>
      <c r="AU5" s="10" t="str">
        <f>IF(OR(AU$3="M3",AU$3="S",AU$3="STD",AU$3="",AU$3="A",AU$3="AES",AU$3="F",AU$3="Fiber")," ",IF(OR(AU$3="E",AU$3="EMB"),IF(MOD(AU4,9)=0,"—",16*AU4-15),IF(OR(AU$3="M",AU$3="MADI"),"—",IF(OR(AU$3="IPO",AU$3="IP out"),IF(MOD(AU4-1,18)&gt;=8,"—",16*AU4-15),"Err"))))</f>
        <v xml:space="preserve"> </v>
      </c>
      <c r="AV5" s="7" t="str">
        <f>IF(OR(AU$3="M3",AU$3="S",AU$3="STD",AU$3="",AU$3="A",AU$3="AES",AU$3="F",AU$3="Fiber"),
IF(AND(AU$3="M3",MOD(AU4-1,9)=8),"Coax"," "),IF(OR(AU$3="E",AU$3="EMB"),IF(MOD(AU4,9)=0,"—",16*AU4),IF(OR(AU$3="M",AU$3="MADI"),"—",IF(OR(AU$3="IPO",AU$3="IP out"),IF(MOD(AU4-1,18)&gt;=8,"—",16*AU4),"Err"))))</f>
        <v xml:space="preserve"> </v>
      </c>
      <c r="AW5" s="10">
        <f>IF(OR(AW$3="M3",AW$3="S",AW$3="STD",AW$3="",AW$3="A",AW$3="AES",AW$3="F",AW$3="Fiber")," ",IF(OR(AW$3="E",AW$3="EMB"),IF(MOD(AW4,9)=0,"—",16*AW4-15),IF(OR(AW$3="M",AW$3="MADI"),"—",IF(OR(AW$3="IPO",AW$3="IP out"),IF(MOD(AW4-1,18)&gt;=8,"—",16*AW4-15),"Err"))))</f>
        <v>2017</v>
      </c>
      <c r="AX5" s="7">
        <f>IF(OR(AW$3="M3",AW$3="S",AW$3="STD",AW$3="",AW$3="A",AW$3="AES",AW$3="F",AW$3="Fiber"),
IF(AND(AW$3="M3",MOD(AW4-1,9)=8),"Coax"," "),IF(OR(AW$3="E",AW$3="EMB"),IF(MOD(AW4,9)=0,"—",16*AW4),IF(OR(AW$3="M",AW$3="MADI"),"—",IF(OR(AW$3="IPO",AW$3="IP out"),IF(MOD(AW4-1,18)&gt;=8,"—",16*AW4),"Err"))))</f>
        <v>2032</v>
      </c>
      <c r="AY5" s="10" t="str">
        <f>IF(OR(AY$3="M3",AY$3="S",AY$3="STD",AY$3="",AY$3="A",AY$3="AES",AY$3="F",AY$3="Fiber")," ",IF(OR(AY$3="E",AY$3="EMB"),IF(MOD(AY4,9)=0,"—",16*AY4-15),IF(OR(AY$3="M",AY$3="MADI"),"—",IF(OR(AY$3="IPO",AY$3="IP out"),IF(MOD(AY4-1,18)&gt;=8,"—",16*AY4-15),"Err"))))</f>
        <v xml:space="preserve"> </v>
      </c>
      <c r="AZ5" s="7" t="str">
        <f>IF(OR(AY$3="M3",AY$3="S",AY$3="STD",AY$3="",AY$3="A",AY$3="AES",AY$3="F",AY$3="Fiber"),
IF(AND(AY$3="M3",MOD(AY4-1,9)=8),"Coax"," "),IF(OR(AY$3="E",AY$3="EMB"),IF(MOD(AY4,9)=0,"—",16*AY4),IF(OR(AY$3="M",AY$3="MADI"),"—",IF(OR(AY$3="IPO",AY$3="IP out"),IF(MOD(AY4-1,18)&gt;=8,"—",16*AY4),"Err"))))</f>
        <v xml:space="preserve"> </v>
      </c>
      <c r="BA5" s="10" t="str">
        <f>IF(OR(BA$3="M3",BA$3="S",BA$3="STD",BA$3="",BA$3="A",BA$3="AES",BA$3="F",BA$3="Fiber")," ",IF(OR(BA$3="E",BA$3="EMB"),IF(MOD(BA4,9)=0,"—",16*BA4-15),IF(OR(BA$3="M",BA$3="MADI"),"—",IF(OR(BA$3="IPO",BA$3="IP out"),IF(MOD(BA4-1,18)&gt;=8,"—",16*BA4-15),"Err"))))</f>
        <v xml:space="preserve"> </v>
      </c>
      <c r="BB5" s="7" t="str">
        <f>IF(OR(BA$3="M3",BA$3="S",BA$3="STD",BA$3="",BA$3="A",BA$3="AES",BA$3="F",BA$3="Fiber"),
IF(AND(BA$3="M3",MOD(BA4-1,9)=8),"Coax"," "),IF(OR(BA$3="E",BA$3="EMB"),IF(MOD(BA4,9)=0,"—",16*BA4),IF(OR(BA$3="M",BA$3="MADI"),"—",IF(OR(BA$3="IPO",BA$3="IP out"),IF(MOD(BA4-1,18)&gt;=8,"—",16*BA4),"Err"))))</f>
        <v xml:space="preserve"> </v>
      </c>
      <c r="BC5" s="10" t="str">
        <f>IF(OR(BC$3="M3",BC$3="S",BC$3="STD",BC$3="",BC$3="A",BC$3="AES",BC$3="F",BC$3="Fiber")," ",IF(OR(BC$3="E",BC$3="EMB"),IF(MOD(BC4,9)=0,"—",16*BC4-15),IF(OR(BC$3="M",BC$3="MADI"),"—",IF(OR(BC$3="IPO",BC$3="IP out"),IF(MOD(BC4-1,18)&gt;=8,"—",16*BC4-15),"Err"))))</f>
        <v xml:space="preserve"> </v>
      </c>
      <c r="BD5" s="7" t="str">
        <f>IF(OR(BC$3="M3",BC$3="S",BC$3="STD",BC$3="",BC$3="A",BC$3="AES",BC$3="F",BC$3="Fiber"),
IF(AND(BC$3="M3",MOD(BC4-1,9)=8),"Coax"," "),IF(OR(BC$3="E",BC$3="EMB"),IF(MOD(BC4,9)=0,"—",16*BC4),IF(OR(BC$3="M",BC$3="MADI"),"—",IF(OR(BC$3="IPO",BC$3="IP out"),IF(MOD(BC4-1,18)&gt;=8,"—",16*BC4),"Err"))))</f>
        <v xml:space="preserve"> </v>
      </c>
      <c r="BE5" s="10" t="str">
        <f>IF(OR(BE$3="M3",BE$3="S",BE$3="STD",BE$3="",BE$3="A",BE$3="AES",BE$3="F",BE$3="Fiber")," ",IF(OR(BE$3="E",BE$3="EMB"),IF(MOD(BE4,9)=0,"—",16*BE4-15),IF(OR(BE$3="M",BE$3="MADI"),"—",IF(OR(BE$3="IPO",BE$3="IP out"),IF(MOD(BE4-1,18)&gt;=8,"—",16*BE4-15),"Err"))))</f>
        <v>—</v>
      </c>
      <c r="BF5" s="7" t="str">
        <f>IF(OR(BE$3="M3",BE$3="S",BE$3="STD",BE$3="",BE$3="A",BE$3="AES",BE$3="F",BE$3="Fiber"),
IF(AND(BE$3="M3",MOD(BE4-1,9)=8),"Coax"," "),IF(OR(BE$3="E",BE$3="EMB"),IF(MOD(BE4,9)=0,"—",16*BE4),IF(OR(BE$3="M",BE$3="MADI"),"—",IF(OR(BE$3="IPO",BE$3="IP out"),IF(MOD(BE4-1,18)&gt;=8,"—",16*BE4),"Err"))))</f>
        <v>—</v>
      </c>
      <c r="BG5" s="10">
        <f>IF(OR(BG$3="M3",BG$3="S",BG$3="STD",BG$3="",BG$3="A",BG$3="AES",BG$3="F",BG$3="Fiber")," ",IF(OR(BG$3="E",BG$3="EMB"),IF(MOD(BG4,9)=0,"—",16*BG4-15),IF(OR(BG$3="M",BG$3="MADI"),"—",IF(OR(BG$3="IPO",BG$3="IP out"),IF(MOD(BG4-1,18)&gt;=8,"—",16*BG4-15),"Err"))))</f>
        <v>577</v>
      </c>
      <c r="BH5" s="7">
        <f>IF(OR(BG$3="M3",BG$3="S",BG$3="STD",BG$3="",BG$3="A",BG$3="AES",BG$3="F",BG$3="Fiber"),
IF(AND(BG$3="M3",MOD(BG4-1,9)=8),"Coax"," "),IF(OR(BG$3="E",BG$3="EMB"),IF(MOD(BG4,9)=0,"—",16*BG4),IF(OR(BG$3="M",BG$3="MADI"),"—",IF(OR(BG$3="IPO",BG$3="IP out"),IF(MOD(BG4-1,18)&gt;=8,"—",16*BG4),"Err"))))</f>
        <v>592</v>
      </c>
      <c r="BI5" s="10" t="str">
        <f>IF(OR(BI$3="M3",BI$3="S",BI$3="STD",BI$3="",BI$3="A",BI$3="AES",BI$3="F",BI$3="Fiber")," ",IF(OR(BI$3="E",BI$3="EMB"),IF(MOD(BI4,9)=0,"—",16*BI4-15),IF(OR(BI$3="M",BI$3="MADI"),"—",IF(OR(BI$3="IPO",BI$3="IP out"),IF(MOD(BI4-1,18)&gt;=8,"—",16*BI4-15),"Err"))))</f>
        <v xml:space="preserve"> </v>
      </c>
      <c r="BJ5" s="7" t="str">
        <f>IF(OR(BI$3="M3",BI$3="S",BI$3="STD",BI$3="",BI$3="A",BI$3="AES",BI$3="F",BI$3="Fiber"),
IF(AND(BI$3="M3",MOD(BI4-1,9)=8),"Coax"," "),IF(OR(BI$3="E",BI$3="EMB"),IF(MOD(BI4,9)=0,"—",16*BI4),IF(OR(BI$3="M",BI$3="MADI"),"—",IF(OR(BI$3="IPO",BI$3="IP out"),IF(MOD(BI4-1,18)&gt;=8,"—",16*BI4),"Err"))))</f>
        <v xml:space="preserve"> </v>
      </c>
      <c r="BK5" s="10" t="str">
        <f>IF(OR(BK$3="M3",BK$3="S",BK$3="STD",BK$3="",BK$3="A",BK$3="AES",BK$3="F",BK$3="Fiber")," ",IF(OR(BK$3="E",BK$3="EMB"),IF(MOD(BK4,9)=0,"—",16*BK4-15),IF(OR(BK$3="M",BK$3="MADI"),"—",IF(OR(BK$3="IPO",BK$3="IP out"),IF(MOD(BK4-1,18)&gt;=8,"—",16*BK4-15),"Err"))))</f>
        <v xml:space="preserve"> </v>
      </c>
      <c r="BL5" s="7" t="str">
        <f>IF(OR(BK$3="M3",BK$3="S",BK$3="STD",BK$3="",BK$3="A",BK$3="AES",BK$3="F",BK$3="Fiber"),
IF(AND(BK$3="M3",MOD(BK4-1,9)=8),"Coax"," "),IF(OR(BK$3="E",BK$3="EMB"),IF(MOD(BK4,9)=0,"—",16*BK4),IF(OR(BK$3="M",BK$3="MADI"),"—",IF(OR(BK$3="IPO",BK$3="IP out"),IF(MOD(BK4-1,18)&gt;=8,"—",16*BK4),"Err"))))</f>
        <v xml:space="preserve"> </v>
      </c>
      <c r="BM5" s="17"/>
      <c r="BN5" s="14" t="s">
        <v>17</v>
      </c>
      <c r="BR5" s="13" t="s">
        <v>19</v>
      </c>
    </row>
    <row r="6" spans="1:70" s="1" customFormat="1" ht="15" customHeight="1" x14ac:dyDescent="0.25">
      <c r="A6" s="11">
        <f>(A$2)*18-16</f>
        <v>560</v>
      </c>
      <c r="B6" s="6"/>
      <c r="C6" s="11">
        <f>(C$2)*18-16</f>
        <v>542</v>
      </c>
      <c r="D6" s="6"/>
      <c r="E6" s="11">
        <f>(E$2)*18-16</f>
        <v>524</v>
      </c>
      <c r="F6" s="6"/>
      <c r="G6" s="11">
        <f>(G$2)*18-16</f>
        <v>506</v>
      </c>
      <c r="H6" s="6"/>
      <c r="I6" s="11">
        <f>(I$2)*18-16</f>
        <v>488</v>
      </c>
      <c r="J6" s="6"/>
      <c r="K6" s="11">
        <f>(K$2)*18-16</f>
        <v>470</v>
      </c>
      <c r="L6" s="6"/>
      <c r="M6" s="11">
        <f>(M$2)*18-16</f>
        <v>452</v>
      </c>
      <c r="N6" s="6"/>
      <c r="O6" s="11">
        <f>(O$2)*18-16</f>
        <v>434</v>
      </c>
      <c r="P6" s="6"/>
      <c r="Q6" s="11">
        <f>(Q$2)*18-16</f>
        <v>416</v>
      </c>
      <c r="R6" s="6"/>
      <c r="S6" s="11">
        <f>(S$2)*18-16</f>
        <v>398</v>
      </c>
      <c r="T6" s="6"/>
      <c r="U6" s="11">
        <f>(U$2)*18-16</f>
        <v>380</v>
      </c>
      <c r="V6" s="6"/>
      <c r="W6" s="11">
        <f>(W$2)*18-16</f>
        <v>362</v>
      </c>
      <c r="X6" s="6"/>
      <c r="Y6" s="11">
        <f>(Y$2)*18-16</f>
        <v>344</v>
      </c>
      <c r="Z6" s="6"/>
      <c r="AA6" s="11">
        <f>(AA$2)*18-16</f>
        <v>326</v>
      </c>
      <c r="AB6" s="6"/>
      <c r="AC6" s="11">
        <f>(AC$2)*18-16</f>
        <v>308</v>
      </c>
      <c r="AD6" s="6"/>
      <c r="AE6" s="11">
        <f>(AE$2)*18-16</f>
        <v>290</v>
      </c>
      <c r="AF6" s="6"/>
      <c r="AG6" s="11">
        <f>(AG$2)*18-16</f>
        <v>272</v>
      </c>
      <c r="AH6" s="6"/>
      <c r="AI6" s="11">
        <f>(AI$2)*18-16</f>
        <v>254</v>
      </c>
      <c r="AJ6" s="6"/>
      <c r="AK6" s="11">
        <f>(AK$2)*18-16</f>
        <v>236</v>
      </c>
      <c r="AL6" s="6"/>
      <c r="AM6" s="11">
        <f>(AM$2)*18-16</f>
        <v>218</v>
      </c>
      <c r="AN6" s="6"/>
      <c r="AO6" s="11">
        <f>(AO$2)*18-16</f>
        <v>200</v>
      </c>
      <c r="AP6" s="6"/>
      <c r="AQ6" s="11">
        <f>(AQ$2)*18-16</f>
        <v>182</v>
      </c>
      <c r="AR6" s="6"/>
      <c r="AS6" s="11">
        <f>(AS$2)*18-16</f>
        <v>164</v>
      </c>
      <c r="AT6" s="6"/>
      <c r="AU6" s="11">
        <f>(AU$2)*18-16</f>
        <v>146</v>
      </c>
      <c r="AV6" s="6"/>
      <c r="AW6" s="11">
        <f>(AW$2)*18-16</f>
        <v>128</v>
      </c>
      <c r="AX6" s="6"/>
      <c r="AY6" s="11">
        <f>(AY$2)*18-16</f>
        <v>110</v>
      </c>
      <c r="AZ6" s="6"/>
      <c r="BA6" s="11">
        <f>(BA$2)*18-16</f>
        <v>92</v>
      </c>
      <c r="BB6" s="6"/>
      <c r="BC6" s="11">
        <f>(BC$2)*18-16</f>
        <v>74</v>
      </c>
      <c r="BD6" s="6"/>
      <c r="BE6" s="11">
        <f>(BE$2)*18-16</f>
        <v>56</v>
      </c>
      <c r="BF6" s="6"/>
      <c r="BG6" s="11">
        <f>(BG$2)*18-16</f>
        <v>38</v>
      </c>
      <c r="BH6" s="6"/>
      <c r="BI6" s="11">
        <f>(BI$2)*18-16</f>
        <v>20</v>
      </c>
      <c r="BJ6" s="6"/>
      <c r="BK6" s="11">
        <f>(BK$2)*18-16</f>
        <v>2</v>
      </c>
      <c r="BL6" s="6"/>
      <c r="BM6" s="17"/>
      <c r="BN6" s="16" t="s">
        <v>12</v>
      </c>
      <c r="BR6" s="13" t="s">
        <v>10</v>
      </c>
    </row>
    <row r="7" spans="1:70" s="5" customFormat="1" ht="12.75" customHeight="1" x14ac:dyDescent="0.25">
      <c r="A7" s="10">
        <f>IF(OR(A$3="M3",A$3="S",A$3="STD",A$3="",A$3="A",A$3="AES",A$3="F",A$3="Fiber")," ",IF(OR(A$3="E",A$3="EMB"),IF(MOD(A6,9)=0,"—",16*A6-15),IF(OR(A$3="M",A$3="MADI"),"—",IF(OR(A$3="IPO",A$3="IP out"),IF(MOD(A6-1,18)&gt;=8,"—",16*A6-15),"Err"))))</f>
        <v>8945</v>
      </c>
      <c r="B7" s="7">
        <f>IF(OR(A$3="M3",A$3="S",A$3="STD",A$3="",A$3="A",A$3="AES",A$3="F",A$3="Fiber"),
IF(AND(A$3="M3",MOD(A6-1,9)=8),"Coax"," "),IF(OR(A$3="E",A$3="EMB"),IF(MOD(A6,9)=0,"—",16*A6),IF(OR(A$3="M",A$3="MADI"),"—",IF(OR(A$3="IPO",A$3="IP out"),IF(MOD(A6-1,18)&gt;=8,"—",16*A6),"Err"))))</f>
        <v>8960</v>
      </c>
      <c r="C7" s="10">
        <f>IF(OR(C$3="M3",C$3="S",C$3="STD",C$3="",C$3="A",C$3="AES",C$3="F",C$3="Fiber")," ",IF(OR(C$3="E",C$3="EMB"),IF(MOD(C6,9)=0,"—",16*C6-15),IF(OR(C$3="M",C$3="MADI"),"—",IF(OR(C$3="IPO",C$3="IP out"),IF(MOD(C6-1,18)&gt;=8,"—",16*C6-15),"Err"))))</f>
        <v>8657</v>
      </c>
      <c r="D7" s="7">
        <f>IF(OR(C$3="M3",C$3="S",C$3="STD",C$3="",C$3="A",C$3="AES",C$3="F",C$3="Fiber"),
IF(AND(C$3="M3",MOD(C6-1,9)=8),"Coax"," "),IF(OR(C$3="E",C$3="EMB"),IF(MOD(C6,9)=0,"—",16*C6),IF(OR(C$3="M",C$3="MADI"),"—",IF(OR(C$3="IPO",C$3="IP out"),IF(MOD(C6-1,18)&gt;=8,"—",16*C6),"Err"))))</f>
        <v>8672</v>
      </c>
      <c r="E7" s="10">
        <f>IF(OR(E$3="M3",E$3="S",E$3="STD",E$3="",E$3="A",E$3="AES",E$3="F",E$3="Fiber")," ",IF(OR(E$3="E",E$3="EMB"),IF(MOD(E6,9)=0,"—",16*E6-15),IF(OR(E$3="M",E$3="MADI"),"—",IF(OR(E$3="IPO",E$3="IP out"),IF(MOD(E6-1,18)&gt;=8,"—",16*E6-15),"Err"))))</f>
        <v>8369</v>
      </c>
      <c r="F7" s="7">
        <f>IF(OR(E$3="M3",E$3="S",E$3="STD",E$3="",E$3="A",E$3="AES",E$3="F",E$3="Fiber"),
IF(AND(E$3="M3",MOD(E6-1,9)=8),"Coax"," "),IF(OR(E$3="E",E$3="EMB"),IF(MOD(E6,9)=0,"—",16*E6),IF(OR(E$3="M",E$3="MADI"),"—",IF(OR(E$3="IPO",E$3="IP out"),IF(MOD(E6-1,18)&gt;=8,"—",16*E6),"Err"))))</f>
        <v>8384</v>
      </c>
      <c r="G7" s="10">
        <f>IF(OR(G$3="M3",G$3="S",G$3="STD",G$3="",G$3="A",G$3="AES",G$3="F",G$3="Fiber")," ",IF(OR(G$3="E",G$3="EMB"),IF(MOD(G6,9)=0,"—",16*G6-15),IF(OR(G$3="M",G$3="MADI"),"—",IF(OR(G$3="IPO",G$3="IP out"),IF(MOD(G6-1,18)&gt;=8,"—",16*G6-15),"Err"))))</f>
        <v>8081</v>
      </c>
      <c r="H7" s="7">
        <f>IF(OR(G$3="M3",G$3="S",G$3="STD",G$3="",G$3="A",G$3="AES",G$3="F",G$3="Fiber"),
IF(AND(G$3="M3",MOD(G6-1,9)=8),"Coax"," "),IF(OR(G$3="E",G$3="EMB"),IF(MOD(G6,9)=0,"—",16*G6),IF(OR(G$3="M",G$3="MADI"),"—",IF(OR(G$3="IPO",G$3="IP out"),IF(MOD(G6-1,18)&gt;=8,"—",16*G6),"Err"))))</f>
        <v>8096</v>
      </c>
      <c r="I7" s="10">
        <f>IF(OR(I$3="M3",I$3="S",I$3="STD",I$3="",I$3="A",I$3="AES",I$3="F",I$3="Fiber")," ",IF(OR(I$3="E",I$3="EMB"),IF(MOD(I6,9)=0,"—",16*I6-15),IF(OR(I$3="M",I$3="MADI"),"—",IF(OR(I$3="IPO",I$3="IP out"),IF(MOD(I6-1,18)&gt;=8,"—",16*I6-15),"Err"))))</f>
        <v>7793</v>
      </c>
      <c r="J7" s="7">
        <f>IF(OR(I$3="M3",I$3="S",I$3="STD",I$3="",I$3="A",I$3="AES",I$3="F",I$3="Fiber"),
IF(AND(I$3="M3",MOD(I6-1,9)=8),"Coax"," "),IF(OR(I$3="E",I$3="EMB"),IF(MOD(I6,9)=0,"—",16*I6),IF(OR(I$3="M",I$3="MADI"),"—",IF(OR(I$3="IPO",I$3="IP out"),IF(MOD(I6-1,18)&gt;=8,"—",16*I6),"Err"))))</f>
        <v>7808</v>
      </c>
      <c r="K7" s="10">
        <f>IF(OR(K$3="M3",K$3="S",K$3="STD",K$3="",K$3="A",K$3="AES",K$3="F",K$3="Fiber")," ",IF(OR(K$3="E",K$3="EMB"),IF(MOD(K6,9)=0,"—",16*K6-15),IF(OR(K$3="M",K$3="MADI"),"—",IF(OR(K$3="IPO",K$3="IP out"),IF(MOD(K6-1,18)&gt;=8,"—",16*K6-15),"Err"))))</f>
        <v>7505</v>
      </c>
      <c r="L7" s="7">
        <f>IF(OR(K$3="M3",K$3="S",K$3="STD",K$3="",K$3="A",K$3="AES",K$3="F",K$3="Fiber"),
IF(AND(K$3="M3",MOD(K6-1,9)=8),"Coax"," "),IF(OR(K$3="E",K$3="EMB"),IF(MOD(K6,9)=0,"—",16*K6),IF(OR(K$3="M",K$3="MADI"),"—",IF(OR(K$3="IPO",K$3="IP out"),IF(MOD(K6-1,18)&gt;=8,"—",16*K6),"Err"))))</f>
        <v>7520</v>
      </c>
      <c r="M7" s="10" t="str">
        <f>IF(OR(M$3="M3",M$3="S",M$3="STD",M$3="",M$3="A",M$3="AES",M$3="F",M$3="Fiber")," ",IF(OR(M$3="E",M$3="EMB"),IF(MOD(M6,9)=0,"—",16*M6-15),IF(OR(M$3="M",M$3="MADI"),"—",IF(OR(M$3="IPO",M$3="IP out"),IF(MOD(M6-1,18)&gt;=8,"—",16*M6-15),"Err"))))</f>
        <v xml:space="preserve"> </v>
      </c>
      <c r="N7" s="7" t="str">
        <f>IF(OR(M$3="M3",M$3="S",M$3="STD",M$3="",M$3="A",M$3="AES",M$3="F",M$3="Fiber"),
IF(AND(M$3="M3",MOD(M6-1,9)=8),"Coax"," "),IF(OR(M$3="E",M$3="EMB"),IF(MOD(M6,9)=0,"—",16*M6),IF(OR(M$3="M",M$3="MADI"),"—",IF(OR(M$3="IPO",M$3="IP out"),IF(MOD(M6-1,18)&gt;=8,"—",16*M6),"Err"))))</f>
        <v xml:space="preserve"> </v>
      </c>
      <c r="O7" s="10" t="str">
        <f>IF(OR(O$3="M3",O$3="S",O$3="STD",O$3="",O$3="A",O$3="AES",O$3="F",O$3="Fiber")," ",IF(OR(O$3="E",O$3="EMB"),IF(MOD(O6,9)=0,"—",16*O6-15),IF(OR(O$3="M",O$3="MADI"),"—",IF(OR(O$3="IPO",O$3="IP out"),IF(MOD(O6-1,18)&gt;=8,"—",16*O6-15),"Err"))))</f>
        <v xml:space="preserve"> </v>
      </c>
      <c r="P7" s="7" t="str">
        <f>IF(OR(O$3="M3",O$3="S",O$3="STD",O$3="",O$3="A",O$3="AES",O$3="F",O$3="Fiber"),
IF(AND(O$3="M3",MOD(O6-1,9)=8),"Coax"," "),IF(OR(O$3="E",O$3="EMB"),IF(MOD(O6,9)=0,"—",16*O6),IF(OR(O$3="M",O$3="MADI"),"—",IF(OR(O$3="IPO",O$3="IP out"),IF(MOD(O6-1,18)&gt;=8,"—",16*O6),"Err"))))</f>
        <v xml:space="preserve"> </v>
      </c>
      <c r="Q7" s="10" t="str">
        <f>IF(OR(Q$3="M3",Q$3="S",Q$3="STD",Q$3="",Q$3="A",Q$3="AES",Q$3="F",Q$3="Fiber")," ",IF(OR(Q$3="E",Q$3="EMB"),IF(MOD(Q6,9)=0,"—",16*Q6-15),IF(OR(Q$3="M",Q$3="MADI"),"—",IF(OR(Q$3="IPO",Q$3="IP out"),IF(MOD(Q6-1,18)&gt;=8,"—",16*Q6-15),"Err"))))</f>
        <v xml:space="preserve"> </v>
      </c>
      <c r="R7" s="7" t="str">
        <f>IF(OR(Q$3="M3",Q$3="S",Q$3="STD",Q$3="",Q$3="A",Q$3="AES",Q$3="F",Q$3="Fiber"),
IF(AND(Q$3="M3",MOD(Q6-1,9)=8),"Coax"," "),IF(OR(Q$3="E",Q$3="EMB"),IF(MOD(Q6,9)=0,"—",16*Q6),IF(OR(Q$3="M",Q$3="MADI"),"—",IF(OR(Q$3="IPO",Q$3="IP out"),IF(MOD(Q6-1,18)&gt;=8,"—",16*Q6),"Err"))))</f>
        <v xml:space="preserve"> </v>
      </c>
      <c r="S7" s="10" t="str">
        <f>IF(OR(S$3="M3",S$3="S",S$3="STD",S$3="",S$3="A",S$3="AES",S$3="F",S$3="Fiber")," ",IF(OR(S$3="E",S$3="EMB"),IF(MOD(S6,9)=0,"—",16*S6-15),IF(OR(S$3="M",S$3="MADI"),"—",IF(OR(S$3="IPO",S$3="IP out"),IF(MOD(S6-1,18)&gt;=8,"—",16*S6-15),"Err"))))</f>
        <v xml:space="preserve"> </v>
      </c>
      <c r="T7" s="7" t="str">
        <f>IF(OR(S$3="M3",S$3="S",S$3="STD",S$3="",S$3="A",S$3="AES",S$3="F",S$3="Fiber"),
IF(AND(S$3="M3",MOD(S6-1,9)=8),"Coax"," "),IF(OR(S$3="E",S$3="EMB"),IF(MOD(S6,9)=0,"—",16*S6),IF(OR(S$3="M",S$3="MADI"),"—",IF(OR(S$3="IPO",S$3="IP out"),IF(MOD(S6-1,18)&gt;=8,"—",16*S6),"Err"))))</f>
        <v xml:space="preserve"> </v>
      </c>
      <c r="U7" s="10" t="str">
        <f>IF(OR(U$3="M3",U$3="S",U$3="STD",U$3="",U$3="A",U$3="AES",U$3="F",U$3="Fiber")," ",IF(OR(U$3="E",U$3="EMB"),IF(MOD(U6,9)=0,"—",16*U6-15),IF(OR(U$3="M",U$3="MADI"),"—",IF(OR(U$3="IPO",U$3="IP out"),IF(MOD(U6-1,18)&gt;=8,"—",16*U6-15),"Err"))))</f>
        <v xml:space="preserve"> </v>
      </c>
      <c r="V7" s="7" t="str">
        <f>IF(OR(U$3="M3",U$3="S",U$3="STD",U$3="",U$3="A",U$3="AES",U$3="F",U$3="Fiber"),
IF(AND(U$3="M3",MOD(U6-1,9)=8),"Coax"," "),IF(OR(U$3="E",U$3="EMB"),IF(MOD(U6,9)=0,"—",16*U6),IF(OR(U$3="M",U$3="MADI"),"—",IF(OR(U$3="IPO",U$3="IP out"),IF(MOD(U6-1,18)&gt;=8,"—",16*U6),"Err"))))</f>
        <v xml:space="preserve"> </v>
      </c>
      <c r="W7" s="10" t="str">
        <f>IF(OR(W$3="M3",W$3="S",W$3="STD",W$3="",W$3="A",W$3="AES",W$3="F",W$3="Fiber")," ",IF(OR(W$3="E",W$3="EMB"),IF(MOD(W6,9)=0,"—",16*W6-15),IF(OR(W$3="M",W$3="MADI"),"—",IF(OR(W$3="IPO",W$3="IP out"),IF(MOD(W6-1,18)&gt;=8,"—",16*W6-15),"Err"))))</f>
        <v xml:space="preserve"> </v>
      </c>
      <c r="X7" s="7" t="str">
        <f>IF(OR(W$3="M3",W$3="S",W$3="STD",W$3="",W$3="A",W$3="AES",W$3="F",W$3="Fiber"),
IF(AND(W$3="M3",MOD(W6-1,9)=8),"Coax"," "),IF(OR(W$3="E",W$3="EMB"),IF(MOD(W6,9)=0,"—",16*W6),IF(OR(W$3="M",W$3="MADI"),"—",IF(OR(W$3="IPO",W$3="IP out"),IF(MOD(W6-1,18)&gt;=8,"—",16*W6),"Err"))))</f>
        <v xml:space="preserve"> </v>
      </c>
      <c r="Y7" s="10" t="str">
        <f>IF(OR(Y$3="M3",Y$3="S",Y$3="STD",Y$3="",Y$3="A",Y$3="AES",Y$3="F",Y$3="Fiber")," ",IF(OR(Y$3="E",Y$3="EMB"),IF(MOD(Y6,9)=0,"—",16*Y6-15),IF(OR(Y$3="M",Y$3="MADI"),"—",IF(OR(Y$3="IPO",Y$3="IP out"),IF(MOD(Y6-1,18)&gt;=8,"—",16*Y6-15),"Err"))))</f>
        <v xml:space="preserve"> </v>
      </c>
      <c r="Z7" s="7" t="str">
        <f>IF(OR(Y$3="M3",Y$3="S",Y$3="STD",Y$3="",Y$3="A",Y$3="AES",Y$3="F",Y$3="Fiber"),
IF(AND(Y$3="M3",MOD(Y6-1,9)=8),"Coax"," "),IF(OR(Y$3="E",Y$3="EMB"),IF(MOD(Y6,9)=0,"—",16*Y6),IF(OR(Y$3="M",Y$3="MADI"),"—",IF(OR(Y$3="IPO",Y$3="IP out"),IF(MOD(Y6-1,18)&gt;=8,"—",16*Y6),"Err"))))</f>
        <v xml:space="preserve"> </v>
      </c>
      <c r="AA7" s="10" t="str">
        <f>IF(OR(AA$3="M3",AA$3="S",AA$3="STD",AA$3="",AA$3="A",AA$3="AES",AA$3="F",AA$3="Fiber")," ",IF(OR(AA$3="E",AA$3="EMB"),IF(MOD(AA6,9)=0,"—",16*AA6-15),IF(OR(AA$3="M",AA$3="MADI"),"—",IF(OR(AA$3="IPO",AA$3="IP out"),IF(MOD(AA6-1,18)&gt;=8,"—",16*AA6-15),"Err"))))</f>
        <v xml:space="preserve"> </v>
      </c>
      <c r="AB7" s="7" t="str">
        <f>IF(OR(AA$3="M3",AA$3="S",AA$3="STD",AA$3="",AA$3="A",AA$3="AES",AA$3="F",AA$3="Fiber"),
IF(AND(AA$3="M3",MOD(AA6-1,9)=8),"Coax"," "),IF(OR(AA$3="E",AA$3="EMB"),IF(MOD(AA6,9)=0,"—",16*AA6),IF(OR(AA$3="M",AA$3="MADI"),"—",IF(OR(AA$3="IPO",AA$3="IP out"),IF(MOD(AA6-1,18)&gt;=8,"—",16*AA6),"Err"))))</f>
        <v xml:space="preserve"> </v>
      </c>
      <c r="AC7" s="10" t="str">
        <f>IF(OR(AC$3="M3",AC$3="S",AC$3="STD",AC$3="",AC$3="A",AC$3="AES",AC$3="F",AC$3="Fiber")," ",IF(OR(AC$3="E",AC$3="EMB"),IF(MOD(AC6,9)=0,"—",16*AC6-15),IF(OR(AC$3="M",AC$3="MADI"),"—",IF(OR(AC$3="IPO",AC$3="IP out"),IF(MOD(AC6-1,18)&gt;=8,"—",16*AC6-15),"Err"))))</f>
        <v xml:space="preserve"> </v>
      </c>
      <c r="AD7" s="7" t="str">
        <f>IF(OR(AC$3="M3",AC$3="S",AC$3="STD",AC$3="",AC$3="A",AC$3="AES",AC$3="F",AC$3="Fiber"),
IF(AND(AC$3="M3",MOD(AC6-1,9)=8),"Coax"," "),IF(OR(AC$3="E",AC$3="EMB"),IF(MOD(AC6,9)=0,"—",16*AC6),IF(OR(AC$3="M",AC$3="MADI"),"—",IF(OR(AC$3="IPO",AC$3="IP out"),IF(MOD(AC6-1,18)&gt;=8,"—",16*AC6),"Err"))))</f>
        <v xml:space="preserve"> </v>
      </c>
      <c r="AE7" s="10" t="str">
        <f>IF(OR(AE$3="M3",AE$3="S",AE$3="STD",AE$3="",AE$3="A",AE$3="AES",AE$3="F",AE$3="Fiber")," ",IF(OR(AE$3="E",AE$3="EMB"),IF(MOD(AE6,9)=0,"—",16*AE6-15),IF(OR(AE$3="M",AE$3="MADI"),"—",IF(OR(AE$3="IPO",AE$3="IP out"),IF(MOD(AE6-1,18)&gt;=8,"—",16*AE6-15),"Err"))))</f>
        <v xml:space="preserve"> </v>
      </c>
      <c r="AF7" s="7" t="str">
        <f>IF(OR(AE$3="M3",AE$3="S",AE$3="STD",AE$3="",AE$3="A",AE$3="AES",AE$3="F",AE$3="Fiber"),
IF(AND(AE$3="M3",MOD(AE6-1,9)=8),"Coax"," "),IF(OR(AE$3="E",AE$3="EMB"),IF(MOD(AE6,9)=0,"—",16*AE6),IF(OR(AE$3="M",AE$3="MADI"),"—",IF(OR(AE$3="IPO",AE$3="IP out"),IF(MOD(AE6-1,18)&gt;=8,"—",16*AE6),"Err"))))</f>
        <v xml:space="preserve"> </v>
      </c>
      <c r="AG7" s="10">
        <f>IF(OR(AG$3="M3",AG$3="S",AG$3="STD",AG$3="",AG$3="A",AG$3="AES",AG$3="F",AG$3="Fiber")," ",IF(OR(AG$3="E",AG$3="EMB"),IF(MOD(AG6,9)=0,"—",16*AG6-15),IF(OR(AG$3="M",AG$3="MADI"),"—",IF(OR(AG$3="IPO",AG$3="IP out"),IF(MOD(AG6-1,18)&gt;=8,"—",16*AG6-15),"Err"))))</f>
        <v>4337</v>
      </c>
      <c r="AH7" s="7">
        <f>IF(OR(AG$3="M3",AG$3="S",AG$3="STD",AG$3="",AG$3="A",AG$3="AES",AG$3="F",AG$3="Fiber"),
IF(AND(AG$3="M3",MOD(AG6-1,9)=8),"Coax"," "),IF(OR(AG$3="E",AG$3="EMB"),IF(MOD(AG6,9)=0,"—",16*AG6),IF(OR(AG$3="M",AG$3="MADI"),"—",IF(OR(AG$3="IPO",AG$3="IP out"),IF(MOD(AG6-1,18)&gt;=8,"—",16*AG6),"Err"))))</f>
        <v>4352</v>
      </c>
      <c r="AI7" s="10" t="str">
        <f>IF(OR(AI$3="M3",AI$3="S",AI$3="STD",AI$3="",AI$3="A",AI$3="AES",AI$3="F",AI$3="Fiber")," ",IF(OR(AI$3="E",AI$3="EMB"),IF(MOD(AI6,9)=0,"—",16*AI6-15),IF(OR(AI$3="M",AI$3="MADI"),"—",IF(OR(AI$3="IPO",AI$3="IP out"),IF(MOD(AI6-1,18)&gt;=8,"—",16*AI6-15),"Err"))))</f>
        <v xml:space="preserve"> </v>
      </c>
      <c r="AJ7" s="7" t="str">
        <f>IF(OR(AI$3="M3",AI$3="S",AI$3="STD",AI$3="",AI$3="A",AI$3="AES",AI$3="F",AI$3="Fiber"),
IF(AND(AI$3="M3",MOD(AI6-1,9)=8),"Coax"," "),IF(OR(AI$3="E",AI$3="EMB"),IF(MOD(AI6,9)=0,"—",16*AI6),IF(OR(AI$3="M",AI$3="MADI"),"—",IF(OR(AI$3="IPO",AI$3="IP out"),IF(MOD(AI6-1,18)&gt;=8,"—",16*AI6),"Err"))))</f>
        <v xml:space="preserve"> </v>
      </c>
      <c r="AK7" s="10" t="str">
        <f>IF(OR(AK$3="M3",AK$3="S",AK$3="STD",AK$3="",AK$3="A",AK$3="AES",AK$3="F",AK$3="Fiber")," ",IF(OR(AK$3="E",AK$3="EMB"),IF(MOD(AK6,9)=0,"—",16*AK6-15),IF(OR(AK$3="M",AK$3="MADI"),"—",IF(OR(AK$3="IPO",AK$3="IP out"),IF(MOD(AK6-1,18)&gt;=8,"—",16*AK6-15),"Err"))))</f>
        <v xml:space="preserve"> </v>
      </c>
      <c r="AL7" s="7" t="str">
        <f>IF(OR(AK$3="M3",AK$3="S",AK$3="STD",AK$3="",AK$3="A",AK$3="AES",AK$3="F",AK$3="Fiber"),
IF(AND(AK$3="M3",MOD(AK6-1,9)=8),"Coax"," "),IF(OR(AK$3="E",AK$3="EMB"),IF(MOD(AK6,9)=0,"—",16*AK6),IF(OR(AK$3="M",AK$3="MADI"),"—",IF(OR(AK$3="IPO",AK$3="IP out"),IF(MOD(AK6-1,18)&gt;=8,"—",16*AK6),"Err"))))</f>
        <v xml:space="preserve"> </v>
      </c>
      <c r="AM7" s="10" t="str">
        <f>IF(OR(AM$3="M3",AM$3="S",AM$3="STD",AM$3="",AM$3="A",AM$3="AES",AM$3="F",AM$3="Fiber")," ",IF(OR(AM$3="E",AM$3="EMB"),IF(MOD(AM6,9)=0,"—",16*AM6-15),IF(OR(AM$3="M",AM$3="MADI"),"—",IF(OR(AM$3="IPO",AM$3="IP out"),IF(MOD(AM6-1,18)&gt;=8,"—",16*AM6-15),"Err"))))</f>
        <v xml:space="preserve"> </v>
      </c>
      <c r="AN7" s="7" t="str">
        <f>IF(OR(AM$3="M3",AM$3="S",AM$3="STD",AM$3="",AM$3="A",AM$3="AES",AM$3="F",AM$3="Fiber"),
IF(AND(AM$3="M3",MOD(AM6-1,9)=8),"Coax"," "),IF(OR(AM$3="E",AM$3="EMB"),IF(MOD(AM6,9)=0,"—",16*AM6),IF(OR(AM$3="M",AM$3="MADI"),"—",IF(OR(AM$3="IPO",AM$3="IP out"),IF(MOD(AM6-1,18)&gt;=8,"—",16*AM6),"Err"))))</f>
        <v xml:space="preserve"> </v>
      </c>
      <c r="AO7" s="10" t="str">
        <f>IF(OR(AO$3="M3",AO$3="S",AO$3="STD",AO$3="",AO$3="A",AO$3="AES",AO$3="F",AO$3="Fiber")," ",IF(OR(AO$3="E",AO$3="EMB"),IF(MOD(AO6,9)=0,"—",16*AO6-15),IF(OR(AO$3="M",AO$3="MADI"),"—",IF(OR(AO$3="IPO",AO$3="IP out"),IF(MOD(AO6-1,18)&gt;=8,"—",16*AO6-15),"Err"))))</f>
        <v>—</v>
      </c>
      <c r="AP7" s="7" t="str">
        <f>IF(OR(AO$3="M3",AO$3="S",AO$3="STD",AO$3="",AO$3="A",AO$3="AES",AO$3="F",AO$3="Fiber"),
IF(AND(AO$3="M3",MOD(AO6-1,9)=8),"Coax"," "),IF(OR(AO$3="E",AO$3="EMB"),IF(MOD(AO6,9)=0,"—",16*AO6),IF(OR(AO$3="M",AO$3="MADI"),"—",IF(OR(AO$3="IPO",AO$3="IP out"),IF(MOD(AO6-1,18)&gt;=8,"—",16*AO6),"Err"))))</f>
        <v>—</v>
      </c>
      <c r="AQ7" s="10">
        <f>IF(OR(AQ$3="M3",AQ$3="S",AQ$3="STD",AQ$3="",AQ$3="A",AQ$3="AES",AQ$3="F",AQ$3="Fiber")," ",IF(OR(AQ$3="E",AQ$3="EMB"),IF(MOD(AQ6,9)=0,"—",16*AQ6-15),IF(OR(AQ$3="M",AQ$3="MADI"),"—",IF(OR(AQ$3="IPO",AQ$3="IP out"),IF(MOD(AQ6-1,18)&gt;=8,"—",16*AQ6-15),"Err"))))</f>
        <v>2897</v>
      </c>
      <c r="AR7" s="7">
        <f>IF(OR(AQ$3="M3",AQ$3="S",AQ$3="STD",AQ$3="",AQ$3="A",AQ$3="AES",AQ$3="F",AQ$3="Fiber"),
IF(AND(AQ$3="M3",MOD(AQ6-1,9)=8),"Coax"," "),IF(OR(AQ$3="E",AQ$3="EMB"),IF(MOD(AQ6,9)=0,"—",16*AQ6),IF(OR(AQ$3="M",AQ$3="MADI"),"—",IF(OR(AQ$3="IPO",AQ$3="IP out"),IF(MOD(AQ6-1,18)&gt;=8,"—",16*AQ6),"Err"))))</f>
        <v>2912</v>
      </c>
      <c r="AS7" s="10" t="str">
        <f>IF(OR(AS$3="M3",AS$3="S",AS$3="STD",AS$3="",AS$3="A",AS$3="AES",AS$3="F",AS$3="Fiber")," ",IF(OR(AS$3="E",AS$3="EMB"),IF(MOD(AS6,9)=0,"—",16*AS6-15),IF(OR(AS$3="M",AS$3="MADI"),"—",IF(OR(AS$3="IPO",AS$3="IP out"),IF(MOD(AS6-1,18)&gt;=8,"—",16*AS6-15),"Err"))))</f>
        <v xml:space="preserve"> </v>
      </c>
      <c r="AT7" s="7" t="str">
        <f>IF(OR(AS$3="M3",AS$3="S",AS$3="STD",AS$3="",AS$3="A",AS$3="AES",AS$3="F",AS$3="Fiber"),
IF(AND(AS$3="M3",MOD(AS6-1,9)=8),"Coax"," "),IF(OR(AS$3="E",AS$3="EMB"),IF(MOD(AS6,9)=0,"—",16*AS6),IF(OR(AS$3="M",AS$3="MADI"),"—",IF(OR(AS$3="IPO",AS$3="IP out"),IF(MOD(AS6-1,18)&gt;=8,"—",16*AS6),"Err"))))</f>
        <v xml:space="preserve"> </v>
      </c>
      <c r="AU7" s="10" t="str">
        <f>IF(OR(AU$3="M3",AU$3="S",AU$3="STD",AU$3="",AU$3="A",AU$3="AES",AU$3="F",AU$3="Fiber")," ",IF(OR(AU$3="E",AU$3="EMB"),IF(MOD(AU6,9)=0,"—",16*AU6-15),IF(OR(AU$3="M",AU$3="MADI"),"—",IF(OR(AU$3="IPO",AU$3="IP out"),IF(MOD(AU6-1,18)&gt;=8,"—",16*AU6-15),"Err"))))</f>
        <v xml:space="preserve"> </v>
      </c>
      <c r="AV7" s="7" t="str">
        <f>IF(OR(AU$3="M3",AU$3="S",AU$3="STD",AU$3="",AU$3="A",AU$3="AES",AU$3="F",AU$3="Fiber"),
IF(AND(AU$3="M3",MOD(AU6-1,9)=8),"Coax"," "),IF(OR(AU$3="E",AU$3="EMB"),IF(MOD(AU6,9)=0,"—",16*AU6),IF(OR(AU$3="M",AU$3="MADI"),"—",IF(OR(AU$3="IPO",AU$3="IP out"),IF(MOD(AU6-1,18)&gt;=8,"—",16*AU6),"Err"))))</f>
        <v xml:space="preserve"> </v>
      </c>
      <c r="AW7" s="10">
        <f>IF(OR(AW$3="M3",AW$3="S",AW$3="STD",AW$3="",AW$3="A",AW$3="AES",AW$3="F",AW$3="Fiber")," ",IF(OR(AW$3="E",AW$3="EMB"),IF(MOD(AW6,9)=0,"—",16*AW6-15),IF(OR(AW$3="M",AW$3="MADI"),"—",IF(OR(AW$3="IPO",AW$3="IP out"),IF(MOD(AW6-1,18)&gt;=8,"—",16*AW6-15),"Err"))))</f>
        <v>2033</v>
      </c>
      <c r="AX7" s="7">
        <f>IF(OR(AW$3="M3",AW$3="S",AW$3="STD",AW$3="",AW$3="A",AW$3="AES",AW$3="F",AW$3="Fiber"),
IF(AND(AW$3="M3",MOD(AW6-1,9)=8),"Coax"," "),IF(OR(AW$3="E",AW$3="EMB"),IF(MOD(AW6,9)=0,"—",16*AW6),IF(OR(AW$3="M",AW$3="MADI"),"—",IF(OR(AW$3="IPO",AW$3="IP out"),IF(MOD(AW6-1,18)&gt;=8,"—",16*AW6),"Err"))))</f>
        <v>2048</v>
      </c>
      <c r="AY7" s="10" t="str">
        <f>IF(OR(AY$3="M3",AY$3="S",AY$3="STD",AY$3="",AY$3="A",AY$3="AES",AY$3="F",AY$3="Fiber")," ",IF(OR(AY$3="E",AY$3="EMB"),IF(MOD(AY6,9)=0,"—",16*AY6-15),IF(OR(AY$3="M",AY$3="MADI"),"—",IF(OR(AY$3="IPO",AY$3="IP out"),IF(MOD(AY6-1,18)&gt;=8,"—",16*AY6-15),"Err"))))</f>
        <v xml:space="preserve"> </v>
      </c>
      <c r="AZ7" s="7" t="str">
        <f>IF(OR(AY$3="M3",AY$3="S",AY$3="STD",AY$3="",AY$3="A",AY$3="AES",AY$3="F",AY$3="Fiber"),
IF(AND(AY$3="M3",MOD(AY6-1,9)=8),"Coax"," "),IF(OR(AY$3="E",AY$3="EMB"),IF(MOD(AY6,9)=0,"—",16*AY6),IF(OR(AY$3="M",AY$3="MADI"),"—",IF(OR(AY$3="IPO",AY$3="IP out"),IF(MOD(AY6-1,18)&gt;=8,"—",16*AY6),"Err"))))</f>
        <v xml:space="preserve"> </v>
      </c>
      <c r="BA7" s="10" t="str">
        <f>IF(OR(BA$3="M3",BA$3="S",BA$3="STD",BA$3="",BA$3="A",BA$3="AES",BA$3="F",BA$3="Fiber")," ",IF(OR(BA$3="E",BA$3="EMB"),IF(MOD(BA6,9)=0,"—",16*BA6-15),IF(OR(BA$3="M",BA$3="MADI"),"—",IF(OR(BA$3="IPO",BA$3="IP out"),IF(MOD(BA6-1,18)&gt;=8,"—",16*BA6-15),"Err"))))</f>
        <v xml:space="preserve"> </v>
      </c>
      <c r="BB7" s="7" t="str">
        <f>IF(OR(BA$3="M3",BA$3="S",BA$3="STD",BA$3="",BA$3="A",BA$3="AES",BA$3="F",BA$3="Fiber"),
IF(AND(BA$3="M3",MOD(BA6-1,9)=8),"Coax"," "),IF(OR(BA$3="E",BA$3="EMB"),IF(MOD(BA6,9)=0,"—",16*BA6),IF(OR(BA$3="M",BA$3="MADI"),"—",IF(OR(BA$3="IPO",BA$3="IP out"),IF(MOD(BA6-1,18)&gt;=8,"—",16*BA6),"Err"))))</f>
        <v xml:space="preserve"> </v>
      </c>
      <c r="BC7" s="10" t="str">
        <f>IF(OR(BC$3="M3",BC$3="S",BC$3="STD",BC$3="",BC$3="A",BC$3="AES",BC$3="F",BC$3="Fiber")," ",IF(OR(BC$3="E",BC$3="EMB"),IF(MOD(BC6,9)=0,"—",16*BC6-15),IF(OR(BC$3="M",BC$3="MADI"),"—",IF(OR(BC$3="IPO",BC$3="IP out"),IF(MOD(BC6-1,18)&gt;=8,"—",16*BC6-15),"Err"))))</f>
        <v xml:space="preserve"> </v>
      </c>
      <c r="BD7" s="7" t="str">
        <f>IF(OR(BC$3="M3",BC$3="S",BC$3="STD",BC$3="",BC$3="A",BC$3="AES",BC$3="F",BC$3="Fiber"),
IF(AND(BC$3="M3",MOD(BC6-1,9)=8),"Coax"," "),IF(OR(BC$3="E",BC$3="EMB"),IF(MOD(BC6,9)=0,"—",16*BC6),IF(OR(BC$3="M",BC$3="MADI"),"—",IF(OR(BC$3="IPO",BC$3="IP out"),IF(MOD(BC6-1,18)&gt;=8,"—",16*BC6),"Err"))))</f>
        <v xml:space="preserve"> </v>
      </c>
      <c r="BE7" s="10" t="str">
        <f>IF(OR(BE$3="M3",BE$3="S",BE$3="STD",BE$3="",BE$3="A",BE$3="AES",BE$3="F",BE$3="Fiber")," ",IF(OR(BE$3="E",BE$3="EMB"),IF(MOD(BE6,9)=0,"—",16*BE6-15),IF(OR(BE$3="M",BE$3="MADI"),"—",IF(OR(BE$3="IPO",BE$3="IP out"),IF(MOD(BE6-1,18)&gt;=8,"—",16*BE6-15),"Err"))))</f>
        <v>—</v>
      </c>
      <c r="BF7" s="7" t="str">
        <f>IF(OR(BE$3="M3",BE$3="S",BE$3="STD",BE$3="",BE$3="A",BE$3="AES",BE$3="F",BE$3="Fiber"),
IF(AND(BE$3="M3",MOD(BE6-1,9)=8),"Coax"," "),IF(OR(BE$3="E",BE$3="EMB"),IF(MOD(BE6,9)=0,"—",16*BE6),IF(OR(BE$3="M",BE$3="MADI"),"—",IF(OR(BE$3="IPO",BE$3="IP out"),IF(MOD(BE6-1,18)&gt;=8,"—",16*BE6),"Err"))))</f>
        <v>—</v>
      </c>
      <c r="BG7" s="10">
        <f>IF(OR(BG$3="M3",BG$3="S",BG$3="STD",BG$3="",BG$3="A",BG$3="AES",BG$3="F",BG$3="Fiber")," ",IF(OR(BG$3="E",BG$3="EMB"),IF(MOD(BG6,9)=0,"—",16*BG6-15),IF(OR(BG$3="M",BG$3="MADI"),"—",IF(OR(BG$3="IPO",BG$3="IP out"),IF(MOD(BG6-1,18)&gt;=8,"—",16*BG6-15),"Err"))))</f>
        <v>593</v>
      </c>
      <c r="BH7" s="7">
        <f>IF(OR(BG$3="M3",BG$3="S",BG$3="STD",BG$3="",BG$3="A",BG$3="AES",BG$3="F",BG$3="Fiber"),
IF(AND(BG$3="M3",MOD(BG6-1,9)=8),"Coax"," "),IF(OR(BG$3="E",BG$3="EMB"),IF(MOD(BG6,9)=0,"—",16*BG6),IF(OR(BG$3="M",BG$3="MADI"),"—",IF(OR(BG$3="IPO",BG$3="IP out"),IF(MOD(BG6-1,18)&gt;=8,"—",16*BG6),"Err"))))</f>
        <v>608</v>
      </c>
      <c r="BI7" s="10" t="str">
        <f>IF(OR(BI$3="M3",BI$3="S",BI$3="STD",BI$3="",BI$3="A",BI$3="AES",BI$3="F",BI$3="Fiber")," ",IF(OR(BI$3="E",BI$3="EMB"),IF(MOD(BI6,9)=0,"—",16*BI6-15),IF(OR(BI$3="M",BI$3="MADI"),"—",IF(OR(BI$3="IPO",BI$3="IP out"),IF(MOD(BI6-1,18)&gt;=8,"—",16*BI6-15),"Err"))))</f>
        <v xml:space="preserve"> </v>
      </c>
      <c r="BJ7" s="7" t="str">
        <f>IF(OR(BI$3="M3",BI$3="S",BI$3="STD",BI$3="",BI$3="A",BI$3="AES",BI$3="F",BI$3="Fiber"),
IF(AND(BI$3="M3",MOD(BI6-1,9)=8),"Coax"," "),IF(OR(BI$3="E",BI$3="EMB"),IF(MOD(BI6,9)=0,"—",16*BI6),IF(OR(BI$3="M",BI$3="MADI"),"—",IF(OR(BI$3="IPO",BI$3="IP out"),IF(MOD(BI6-1,18)&gt;=8,"—",16*BI6),"Err"))))</f>
        <v xml:space="preserve"> </v>
      </c>
      <c r="BK7" s="10" t="str">
        <f>IF(OR(BK$3="M3",BK$3="S",BK$3="STD",BK$3="",BK$3="A",BK$3="AES",BK$3="F",BK$3="Fiber")," ",IF(OR(BK$3="E",BK$3="EMB"),IF(MOD(BK6,9)=0,"—",16*BK6-15),IF(OR(BK$3="M",BK$3="MADI"),"—",IF(OR(BK$3="IPO",BK$3="IP out"),IF(MOD(BK6-1,18)&gt;=8,"—",16*BK6-15),"Err"))))</f>
        <v xml:space="preserve"> </v>
      </c>
      <c r="BL7" s="7" t="str">
        <f>IF(OR(BK$3="M3",BK$3="S",BK$3="STD",BK$3="",BK$3="A",BK$3="AES",BK$3="F",BK$3="Fiber"),
IF(AND(BK$3="M3",MOD(BK6-1,9)=8),"Coax"," "),IF(OR(BK$3="E",BK$3="EMB"),IF(MOD(BK6,9)=0,"—",16*BK6),IF(OR(BK$3="M",BK$3="MADI"),"—",IF(OR(BK$3="IPO",BK$3="IP out"),IF(MOD(BK6-1,18)&gt;=8,"—",16*BK6),"Err"))))</f>
        <v xml:space="preserve"> </v>
      </c>
      <c r="BM7" s="12"/>
      <c r="BN7" s="14" t="s">
        <v>13</v>
      </c>
      <c r="BR7" s="13" t="s">
        <v>14</v>
      </c>
    </row>
    <row r="8" spans="1:70" s="1" customFormat="1" ht="15" customHeight="1" x14ac:dyDescent="0.25">
      <c r="A8" s="11">
        <f>(A$2)*18-15</f>
        <v>561</v>
      </c>
      <c r="B8" s="6"/>
      <c r="C8" s="11">
        <f>(C$2)*18-15</f>
        <v>543</v>
      </c>
      <c r="D8" s="6"/>
      <c r="E8" s="11">
        <f>(E$2)*18-15</f>
        <v>525</v>
      </c>
      <c r="F8" s="6"/>
      <c r="G8" s="11">
        <f>(G$2)*18-15</f>
        <v>507</v>
      </c>
      <c r="H8" s="6"/>
      <c r="I8" s="11">
        <f>(I$2)*18-15</f>
        <v>489</v>
      </c>
      <c r="J8" s="6"/>
      <c r="K8" s="11">
        <f>(K$2)*18-15</f>
        <v>471</v>
      </c>
      <c r="L8" s="6"/>
      <c r="M8" s="11">
        <f>(M$2)*18-15</f>
        <v>453</v>
      </c>
      <c r="N8" s="6"/>
      <c r="O8" s="11">
        <f>(O$2)*18-15</f>
        <v>435</v>
      </c>
      <c r="P8" s="6"/>
      <c r="Q8" s="11">
        <f>(Q$2)*18-15</f>
        <v>417</v>
      </c>
      <c r="R8" s="6"/>
      <c r="S8" s="11">
        <f>(S$2)*18-15</f>
        <v>399</v>
      </c>
      <c r="T8" s="6"/>
      <c r="U8" s="11">
        <f>(U$2)*18-15</f>
        <v>381</v>
      </c>
      <c r="V8" s="6"/>
      <c r="W8" s="11">
        <f>(W$2)*18-15</f>
        <v>363</v>
      </c>
      <c r="X8" s="6"/>
      <c r="Y8" s="11">
        <f>(Y$2)*18-15</f>
        <v>345</v>
      </c>
      <c r="Z8" s="6"/>
      <c r="AA8" s="11">
        <f>(AA$2)*18-15</f>
        <v>327</v>
      </c>
      <c r="AB8" s="6"/>
      <c r="AC8" s="11">
        <f>(AC$2)*18-15</f>
        <v>309</v>
      </c>
      <c r="AD8" s="6"/>
      <c r="AE8" s="11">
        <f>(AE$2)*18-15</f>
        <v>291</v>
      </c>
      <c r="AF8" s="6"/>
      <c r="AG8" s="11">
        <f>(AG$2)*18-15</f>
        <v>273</v>
      </c>
      <c r="AH8" s="6"/>
      <c r="AI8" s="11">
        <f>(AI$2)*18-15</f>
        <v>255</v>
      </c>
      <c r="AJ8" s="6"/>
      <c r="AK8" s="11">
        <f>(AK$2)*18-15</f>
        <v>237</v>
      </c>
      <c r="AL8" s="6"/>
      <c r="AM8" s="11">
        <f>(AM$2)*18-15</f>
        <v>219</v>
      </c>
      <c r="AN8" s="6"/>
      <c r="AO8" s="11">
        <f>(AO$2)*18-15</f>
        <v>201</v>
      </c>
      <c r="AP8" s="6"/>
      <c r="AQ8" s="11">
        <f>(AQ$2)*18-15</f>
        <v>183</v>
      </c>
      <c r="AR8" s="6"/>
      <c r="AS8" s="11">
        <f>(AS$2)*18-15</f>
        <v>165</v>
      </c>
      <c r="AT8" s="6"/>
      <c r="AU8" s="11">
        <f>(AU$2)*18-15</f>
        <v>147</v>
      </c>
      <c r="AV8" s="6"/>
      <c r="AW8" s="11">
        <f>(AW$2)*18-15</f>
        <v>129</v>
      </c>
      <c r="AX8" s="6"/>
      <c r="AY8" s="11">
        <f>(AY$2)*18-15</f>
        <v>111</v>
      </c>
      <c r="AZ8" s="6"/>
      <c r="BA8" s="11">
        <f>(BA$2)*18-15</f>
        <v>93</v>
      </c>
      <c r="BB8" s="6"/>
      <c r="BC8" s="11">
        <f>(BC$2)*18-15</f>
        <v>75</v>
      </c>
      <c r="BD8" s="6"/>
      <c r="BE8" s="11">
        <f>(BE$2)*18-15</f>
        <v>57</v>
      </c>
      <c r="BF8" s="6"/>
      <c r="BG8" s="11">
        <f>(BG$2)*18-15</f>
        <v>39</v>
      </c>
      <c r="BH8" s="6"/>
      <c r="BI8" s="11">
        <f>(BI$2)*18-15</f>
        <v>21</v>
      </c>
      <c r="BJ8" s="6"/>
      <c r="BK8" s="11">
        <f>(BK$2)*18-15</f>
        <v>3</v>
      </c>
      <c r="BL8" s="6"/>
      <c r="BM8" s="3"/>
      <c r="BN8" s="16" t="s">
        <v>22</v>
      </c>
      <c r="BR8" s="13" t="s">
        <v>25</v>
      </c>
    </row>
    <row r="9" spans="1:70" s="5" customFormat="1" ht="12.75" customHeight="1" x14ac:dyDescent="0.25">
      <c r="A9" s="10">
        <f>IF(OR(A$3="M3",A$3="S",A$3="STD",A$3="",A$3="A",A$3="AES",A$3="F",A$3="Fiber")," ",IF(OR(A$3="E",A$3="EMB"),IF(MOD(A8,9)=0,"—",16*A8-15),IF(OR(A$3="M",A$3="MADI"),"—",IF(OR(A$3="IPO",A$3="IP out"),IF(MOD(A8-1,18)&gt;=8,"—",16*A8-15),"Err"))))</f>
        <v>8961</v>
      </c>
      <c r="B9" s="7">
        <f>IF(OR(A$3="M3",A$3="S",A$3="STD",A$3="",A$3="A",A$3="AES",A$3="F",A$3="Fiber"),
IF(AND(A$3="M3",MOD(A8-1,9)=8),"Coax"," "),IF(OR(A$3="E",A$3="EMB"),IF(MOD(A8,9)=0,"—",16*A8),IF(OR(A$3="M",A$3="MADI"),"—",IF(OR(A$3="IPO",A$3="IP out"),IF(MOD(A8-1,18)&gt;=8,"—",16*A8),"Err"))))</f>
        <v>8976</v>
      </c>
      <c r="C9" s="10">
        <f>IF(OR(C$3="M3",C$3="S",C$3="STD",C$3="",C$3="A",C$3="AES",C$3="F",C$3="Fiber")," ",IF(OR(C$3="E",C$3="EMB"),IF(MOD(C8,9)=0,"—",16*C8-15),IF(OR(C$3="M",C$3="MADI"),"—",IF(OR(C$3="IPO",C$3="IP out"),IF(MOD(C8-1,18)&gt;=8,"—",16*C8-15),"Err"))))</f>
        <v>8673</v>
      </c>
      <c r="D9" s="7">
        <f>IF(OR(C$3="M3",C$3="S",C$3="STD",C$3="",C$3="A",C$3="AES",C$3="F",C$3="Fiber"),
IF(AND(C$3="M3",MOD(C8-1,9)=8),"Coax"," "),IF(OR(C$3="E",C$3="EMB"),IF(MOD(C8,9)=0,"—",16*C8),IF(OR(C$3="M",C$3="MADI"),"—",IF(OR(C$3="IPO",C$3="IP out"),IF(MOD(C8-1,18)&gt;=8,"—",16*C8),"Err"))))</f>
        <v>8688</v>
      </c>
      <c r="E9" s="10">
        <f>IF(OR(E$3="M3",E$3="S",E$3="STD",E$3="",E$3="A",E$3="AES",E$3="F",E$3="Fiber")," ",IF(OR(E$3="E",E$3="EMB"),IF(MOD(E8,9)=0,"—",16*E8-15),IF(OR(E$3="M",E$3="MADI"),"—",IF(OR(E$3="IPO",E$3="IP out"),IF(MOD(E8-1,18)&gt;=8,"—",16*E8-15),"Err"))))</f>
        <v>8385</v>
      </c>
      <c r="F9" s="7">
        <f>IF(OR(E$3="M3",E$3="S",E$3="STD",E$3="",E$3="A",E$3="AES",E$3="F",E$3="Fiber"),
IF(AND(E$3="M3",MOD(E8-1,9)=8),"Coax"," "),IF(OR(E$3="E",E$3="EMB"),IF(MOD(E8,9)=0,"—",16*E8),IF(OR(E$3="M",E$3="MADI"),"—",IF(OR(E$3="IPO",E$3="IP out"),IF(MOD(E8-1,18)&gt;=8,"—",16*E8),"Err"))))</f>
        <v>8400</v>
      </c>
      <c r="G9" s="10">
        <f>IF(OR(G$3="M3",G$3="S",G$3="STD",G$3="",G$3="A",G$3="AES",G$3="F",G$3="Fiber")," ",IF(OR(G$3="E",G$3="EMB"),IF(MOD(G8,9)=0,"—",16*G8-15),IF(OR(G$3="M",G$3="MADI"),"—",IF(OR(G$3="IPO",G$3="IP out"),IF(MOD(G8-1,18)&gt;=8,"—",16*G8-15),"Err"))))</f>
        <v>8097</v>
      </c>
      <c r="H9" s="7">
        <f>IF(OR(G$3="M3",G$3="S",G$3="STD",G$3="",G$3="A",G$3="AES",G$3="F",G$3="Fiber"),
IF(AND(G$3="M3",MOD(G8-1,9)=8),"Coax"," "),IF(OR(G$3="E",G$3="EMB"),IF(MOD(G8,9)=0,"—",16*G8),IF(OR(G$3="M",G$3="MADI"),"—",IF(OR(G$3="IPO",G$3="IP out"),IF(MOD(G8-1,18)&gt;=8,"—",16*G8),"Err"))))</f>
        <v>8112</v>
      </c>
      <c r="I9" s="10">
        <f>IF(OR(I$3="M3",I$3="S",I$3="STD",I$3="",I$3="A",I$3="AES",I$3="F",I$3="Fiber")," ",IF(OR(I$3="E",I$3="EMB"),IF(MOD(I8,9)=0,"—",16*I8-15),IF(OR(I$3="M",I$3="MADI"),"—",IF(OR(I$3="IPO",I$3="IP out"),IF(MOD(I8-1,18)&gt;=8,"—",16*I8-15),"Err"))))</f>
        <v>7809</v>
      </c>
      <c r="J9" s="7">
        <f>IF(OR(I$3="M3",I$3="S",I$3="STD",I$3="",I$3="A",I$3="AES",I$3="F",I$3="Fiber"),
IF(AND(I$3="M3",MOD(I8-1,9)=8),"Coax"," "),IF(OR(I$3="E",I$3="EMB"),IF(MOD(I8,9)=0,"—",16*I8),IF(OR(I$3="M",I$3="MADI"),"—",IF(OR(I$3="IPO",I$3="IP out"),IF(MOD(I8-1,18)&gt;=8,"—",16*I8),"Err"))))</f>
        <v>7824</v>
      </c>
      <c r="K9" s="10">
        <f>IF(OR(K$3="M3",K$3="S",K$3="STD",K$3="",K$3="A",K$3="AES",K$3="F",K$3="Fiber")," ",IF(OR(K$3="E",K$3="EMB"),IF(MOD(K8,9)=0,"—",16*K8-15),IF(OR(K$3="M",K$3="MADI"),"—",IF(OR(K$3="IPO",K$3="IP out"),IF(MOD(K8-1,18)&gt;=8,"—",16*K8-15),"Err"))))</f>
        <v>7521</v>
      </c>
      <c r="L9" s="7">
        <f>IF(OR(K$3="M3",K$3="S",K$3="STD",K$3="",K$3="A",K$3="AES",K$3="F",K$3="Fiber"),
IF(AND(K$3="M3",MOD(K8-1,9)=8),"Coax"," "),IF(OR(K$3="E",K$3="EMB"),IF(MOD(K8,9)=0,"—",16*K8),IF(OR(K$3="M",K$3="MADI"),"—",IF(OR(K$3="IPO",K$3="IP out"),IF(MOD(K8-1,18)&gt;=8,"—",16*K8),"Err"))))</f>
        <v>7536</v>
      </c>
      <c r="M9" s="10" t="str">
        <f>IF(OR(M$3="M3",M$3="S",M$3="STD",M$3="",M$3="A",M$3="AES",M$3="F",M$3="Fiber")," ",IF(OR(M$3="E",M$3="EMB"),IF(MOD(M8,9)=0,"—",16*M8-15),IF(OR(M$3="M",M$3="MADI"),"—",IF(OR(M$3="IPO",M$3="IP out"),IF(MOD(M8-1,18)&gt;=8,"—",16*M8-15),"Err"))))</f>
        <v xml:space="preserve"> </v>
      </c>
      <c r="N9" s="7" t="str">
        <f>IF(OR(M$3="M3",M$3="S",M$3="STD",M$3="",M$3="A",M$3="AES",M$3="F",M$3="Fiber"),
IF(AND(M$3="M3",MOD(M8-1,9)=8),"Coax"," "),IF(OR(M$3="E",M$3="EMB"),IF(MOD(M8,9)=0,"—",16*M8),IF(OR(M$3="M",M$3="MADI"),"—",IF(OR(M$3="IPO",M$3="IP out"),IF(MOD(M8-1,18)&gt;=8,"—",16*M8),"Err"))))</f>
        <v xml:space="preserve"> </v>
      </c>
      <c r="O9" s="10" t="str">
        <f>IF(OR(O$3="M3",O$3="S",O$3="STD",O$3="",O$3="A",O$3="AES",O$3="F",O$3="Fiber")," ",IF(OR(O$3="E",O$3="EMB"),IF(MOD(O8,9)=0,"—",16*O8-15),IF(OR(O$3="M",O$3="MADI"),"—",IF(OR(O$3="IPO",O$3="IP out"),IF(MOD(O8-1,18)&gt;=8,"—",16*O8-15),"Err"))))</f>
        <v xml:space="preserve"> </v>
      </c>
      <c r="P9" s="7" t="str">
        <f>IF(OR(O$3="M3",O$3="S",O$3="STD",O$3="",O$3="A",O$3="AES",O$3="F",O$3="Fiber"),
IF(AND(O$3="M3",MOD(O8-1,9)=8),"Coax"," "),IF(OR(O$3="E",O$3="EMB"),IF(MOD(O8,9)=0,"—",16*O8),IF(OR(O$3="M",O$3="MADI"),"—",IF(OR(O$3="IPO",O$3="IP out"),IF(MOD(O8-1,18)&gt;=8,"—",16*O8),"Err"))))</f>
        <v xml:space="preserve"> </v>
      </c>
      <c r="Q9" s="10" t="str">
        <f>IF(OR(Q$3="M3",Q$3="S",Q$3="STD",Q$3="",Q$3="A",Q$3="AES",Q$3="F",Q$3="Fiber")," ",IF(OR(Q$3="E",Q$3="EMB"),IF(MOD(Q8,9)=0,"—",16*Q8-15),IF(OR(Q$3="M",Q$3="MADI"),"—",IF(OR(Q$3="IPO",Q$3="IP out"),IF(MOD(Q8-1,18)&gt;=8,"—",16*Q8-15),"Err"))))</f>
        <v xml:space="preserve"> </v>
      </c>
      <c r="R9" s="7" t="str">
        <f>IF(OR(Q$3="M3",Q$3="S",Q$3="STD",Q$3="",Q$3="A",Q$3="AES",Q$3="F",Q$3="Fiber"),
IF(AND(Q$3="M3",MOD(Q8-1,9)=8),"Coax"," "),IF(OR(Q$3="E",Q$3="EMB"),IF(MOD(Q8,9)=0,"—",16*Q8),IF(OR(Q$3="M",Q$3="MADI"),"—",IF(OR(Q$3="IPO",Q$3="IP out"),IF(MOD(Q8-1,18)&gt;=8,"—",16*Q8),"Err"))))</f>
        <v xml:space="preserve"> </v>
      </c>
      <c r="S9" s="10" t="str">
        <f>IF(OR(S$3="M3",S$3="S",S$3="STD",S$3="",S$3="A",S$3="AES",S$3="F",S$3="Fiber")," ",IF(OR(S$3="E",S$3="EMB"),IF(MOD(S8,9)=0,"—",16*S8-15),IF(OR(S$3="M",S$3="MADI"),"—",IF(OR(S$3="IPO",S$3="IP out"),IF(MOD(S8-1,18)&gt;=8,"—",16*S8-15),"Err"))))</f>
        <v xml:space="preserve"> </v>
      </c>
      <c r="T9" s="7" t="str">
        <f>IF(OR(S$3="M3",S$3="S",S$3="STD",S$3="",S$3="A",S$3="AES",S$3="F",S$3="Fiber"),
IF(AND(S$3="M3",MOD(S8-1,9)=8),"Coax"," "),IF(OR(S$3="E",S$3="EMB"),IF(MOD(S8,9)=0,"—",16*S8),IF(OR(S$3="M",S$3="MADI"),"—",IF(OR(S$3="IPO",S$3="IP out"),IF(MOD(S8-1,18)&gt;=8,"—",16*S8),"Err"))))</f>
        <v xml:space="preserve"> </v>
      </c>
      <c r="U9" s="10" t="str">
        <f>IF(OR(U$3="M3",U$3="S",U$3="STD",U$3="",U$3="A",U$3="AES",U$3="F",U$3="Fiber")," ",IF(OR(U$3="E",U$3="EMB"),IF(MOD(U8,9)=0,"—",16*U8-15),IF(OR(U$3="M",U$3="MADI"),"—",IF(OR(U$3="IPO",U$3="IP out"),IF(MOD(U8-1,18)&gt;=8,"—",16*U8-15),"Err"))))</f>
        <v xml:space="preserve"> </v>
      </c>
      <c r="V9" s="7" t="str">
        <f>IF(OR(U$3="M3",U$3="S",U$3="STD",U$3="",U$3="A",U$3="AES",U$3="F",U$3="Fiber"),
IF(AND(U$3="M3",MOD(U8-1,9)=8),"Coax"," "),IF(OR(U$3="E",U$3="EMB"),IF(MOD(U8,9)=0,"—",16*U8),IF(OR(U$3="M",U$3="MADI"),"—",IF(OR(U$3="IPO",U$3="IP out"),IF(MOD(U8-1,18)&gt;=8,"—",16*U8),"Err"))))</f>
        <v xml:space="preserve"> </v>
      </c>
      <c r="W9" s="10" t="str">
        <f>IF(OR(W$3="M3",W$3="S",W$3="STD",W$3="",W$3="A",W$3="AES",W$3="F",W$3="Fiber")," ",IF(OR(W$3="E",W$3="EMB"),IF(MOD(W8,9)=0,"—",16*W8-15),IF(OR(W$3="M",W$3="MADI"),"—",IF(OR(W$3="IPO",W$3="IP out"),IF(MOD(W8-1,18)&gt;=8,"—",16*W8-15),"Err"))))</f>
        <v xml:space="preserve"> </v>
      </c>
      <c r="X9" s="7" t="str">
        <f>IF(OR(W$3="M3",W$3="S",W$3="STD",W$3="",W$3="A",W$3="AES",W$3="F",W$3="Fiber"),
IF(AND(W$3="M3",MOD(W8-1,9)=8),"Coax"," "),IF(OR(W$3="E",W$3="EMB"),IF(MOD(W8,9)=0,"—",16*W8),IF(OR(W$3="M",W$3="MADI"),"—",IF(OR(W$3="IPO",W$3="IP out"),IF(MOD(W8-1,18)&gt;=8,"—",16*W8),"Err"))))</f>
        <v xml:space="preserve"> </v>
      </c>
      <c r="Y9" s="10" t="str">
        <f>IF(OR(Y$3="M3",Y$3="S",Y$3="STD",Y$3="",Y$3="A",Y$3="AES",Y$3="F",Y$3="Fiber")," ",IF(OR(Y$3="E",Y$3="EMB"),IF(MOD(Y8,9)=0,"—",16*Y8-15),IF(OR(Y$3="M",Y$3="MADI"),"—",IF(OR(Y$3="IPO",Y$3="IP out"),IF(MOD(Y8-1,18)&gt;=8,"—",16*Y8-15),"Err"))))</f>
        <v xml:space="preserve"> </v>
      </c>
      <c r="Z9" s="7" t="str">
        <f>IF(OR(Y$3="M3",Y$3="S",Y$3="STD",Y$3="",Y$3="A",Y$3="AES",Y$3="F",Y$3="Fiber"),
IF(AND(Y$3="M3",MOD(Y8-1,9)=8),"Coax"," "),IF(OR(Y$3="E",Y$3="EMB"),IF(MOD(Y8,9)=0,"—",16*Y8),IF(OR(Y$3="M",Y$3="MADI"),"—",IF(OR(Y$3="IPO",Y$3="IP out"),IF(MOD(Y8-1,18)&gt;=8,"—",16*Y8),"Err"))))</f>
        <v xml:space="preserve"> </v>
      </c>
      <c r="AA9" s="10" t="str">
        <f>IF(OR(AA$3="M3",AA$3="S",AA$3="STD",AA$3="",AA$3="A",AA$3="AES",AA$3="F",AA$3="Fiber")," ",IF(OR(AA$3="E",AA$3="EMB"),IF(MOD(AA8,9)=0,"—",16*AA8-15),IF(OR(AA$3="M",AA$3="MADI"),"—",IF(OR(AA$3="IPO",AA$3="IP out"),IF(MOD(AA8-1,18)&gt;=8,"—",16*AA8-15),"Err"))))</f>
        <v xml:space="preserve"> </v>
      </c>
      <c r="AB9" s="7" t="str">
        <f>IF(OR(AA$3="M3",AA$3="S",AA$3="STD",AA$3="",AA$3="A",AA$3="AES",AA$3="F",AA$3="Fiber"),
IF(AND(AA$3="M3",MOD(AA8-1,9)=8),"Coax"," "),IF(OR(AA$3="E",AA$3="EMB"),IF(MOD(AA8,9)=0,"—",16*AA8),IF(OR(AA$3="M",AA$3="MADI"),"—",IF(OR(AA$3="IPO",AA$3="IP out"),IF(MOD(AA8-1,18)&gt;=8,"—",16*AA8),"Err"))))</f>
        <v xml:space="preserve"> </v>
      </c>
      <c r="AC9" s="10" t="str">
        <f>IF(OR(AC$3="M3",AC$3="S",AC$3="STD",AC$3="",AC$3="A",AC$3="AES",AC$3="F",AC$3="Fiber")," ",IF(OR(AC$3="E",AC$3="EMB"),IF(MOD(AC8,9)=0,"—",16*AC8-15),IF(OR(AC$3="M",AC$3="MADI"),"—",IF(OR(AC$3="IPO",AC$3="IP out"),IF(MOD(AC8-1,18)&gt;=8,"—",16*AC8-15),"Err"))))</f>
        <v xml:space="preserve"> </v>
      </c>
      <c r="AD9" s="7" t="str">
        <f>IF(OR(AC$3="M3",AC$3="S",AC$3="STD",AC$3="",AC$3="A",AC$3="AES",AC$3="F",AC$3="Fiber"),
IF(AND(AC$3="M3",MOD(AC8-1,9)=8),"Coax"," "),IF(OR(AC$3="E",AC$3="EMB"),IF(MOD(AC8,9)=0,"—",16*AC8),IF(OR(AC$3="M",AC$3="MADI"),"—",IF(OR(AC$3="IPO",AC$3="IP out"),IF(MOD(AC8-1,18)&gt;=8,"—",16*AC8),"Err"))))</f>
        <v xml:space="preserve"> </v>
      </c>
      <c r="AE9" s="10" t="str">
        <f>IF(OR(AE$3="M3",AE$3="S",AE$3="STD",AE$3="",AE$3="A",AE$3="AES",AE$3="F",AE$3="Fiber")," ",IF(OR(AE$3="E",AE$3="EMB"),IF(MOD(AE8,9)=0,"—",16*AE8-15),IF(OR(AE$3="M",AE$3="MADI"),"—",IF(OR(AE$3="IPO",AE$3="IP out"),IF(MOD(AE8-1,18)&gt;=8,"—",16*AE8-15),"Err"))))</f>
        <v xml:space="preserve"> </v>
      </c>
      <c r="AF9" s="7" t="str">
        <f>IF(OR(AE$3="M3",AE$3="S",AE$3="STD",AE$3="",AE$3="A",AE$3="AES",AE$3="F",AE$3="Fiber"),
IF(AND(AE$3="M3",MOD(AE8-1,9)=8),"Coax"," "),IF(OR(AE$3="E",AE$3="EMB"),IF(MOD(AE8,9)=0,"—",16*AE8),IF(OR(AE$3="M",AE$3="MADI"),"—",IF(OR(AE$3="IPO",AE$3="IP out"),IF(MOD(AE8-1,18)&gt;=8,"—",16*AE8),"Err"))))</f>
        <v xml:space="preserve"> </v>
      </c>
      <c r="AG9" s="10">
        <f>IF(OR(AG$3="M3",AG$3="S",AG$3="STD",AG$3="",AG$3="A",AG$3="AES",AG$3="F",AG$3="Fiber")," ",IF(OR(AG$3="E",AG$3="EMB"),IF(MOD(AG8,9)=0,"—",16*AG8-15),IF(OR(AG$3="M",AG$3="MADI"),"—",IF(OR(AG$3="IPO",AG$3="IP out"),IF(MOD(AG8-1,18)&gt;=8,"—",16*AG8-15),"Err"))))</f>
        <v>4353</v>
      </c>
      <c r="AH9" s="7">
        <f>IF(OR(AG$3="M3",AG$3="S",AG$3="STD",AG$3="",AG$3="A",AG$3="AES",AG$3="F",AG$3="Fiber"),
IF(AND(AG$3="M3",MOD(AG8-1,9)=8),"Coax"," "),IF(OR(AG$3="E",AG$3="EMB"),IF(MOD(AG8,9)=0,"—",16*AG8),IF(OR(AG$3="M",AG$3="MADI"),"—",IF(OR(AG$3="IPO",AG$3="IP out"),IF(MOD(AG8-1,18)&gt;=8,"—",16*AG8),"Err"))))</f>
        <v>4368</v>
      </c>
      <c r="AI9" s="10" t="str">
        <f>IF(OR(AI$3="M3",AI$3="S",AI$3="STD",AI$3="",AI$3="A",AI$3="AES",AI$3="F",AI$3="Fiber")," ",IF(OR(AI$3="E",AI$3="EMB"),IF(MOD(AI8,9)=0,"—",16*AI8-15),IF(OR(AI$3="M",AI$3="MADI"),"—",IF(OR(AI$3="IPO",AI$3="IP out"),IF(MOD(AI8-1,18)&gt;=8,"—",16*AI8-15),"Err"))))</f>
        <v xml:space="preserve"> </v>
      </c>
      <c r="AJ9" s="7" t="str">
        <f>IF(OR(AI$3="M3",AI$3="S",AI$3="STD",AI$3="",AI$3="A",AI$3="AES",AI$3="F",AI$3="Fiber"),
IF(AND(AI$3="M3",MOD(AI8-1,9)=8),"Coax"," "),IF(OR(AI$3="E",AI$3="EMB"),IF(MOD(AI8,9)=0,"—",16*AI8),IF(OR(AI$3="M",AI$3="MADI"),"—",IF(OR(AI$3="IPO",AI$3="IP out"),IF(MOD(AI8-1,18)&gt;=8,"—",16*AI8),"Err"))))</f>
        <v xml:space="preserve"> </v>
      </c>
      <c r="AK9" s="10" t="str">
        <f>IF(OR(AK$3="M3",AK$3="S",AK$3="STD",AK$3="",AK$3="A",AK$3="AES",AK$3="F",AK$3="Fiber")," ",IF(OR(AK$3="E",AK$3="EMB"),IF(MOD(AK8,9)=0,"—",16*AK8-15),IF(OR(AK$3="M",AK$3="MADI"),"—",IF(OR(AK$3="IPO",AK$3="IP out"),IF(MOD(AK8-1,18)&gt;=8,"—",16*AK8-15),"Err"))))</f>
        <v xml:space="preserve"> </v>
      </c>
      <c r="AL9" s="7" t="str">
        <f>IF(OR(AK$3="M3",AK$3="S",AK$3="STD",AK$3="",AK$3="A",AK$3="AES",AK$3="F",AK$3="Fiber"),
IF(AND(AK$3="M3",MOD(AK8-1,9)=8),"Coax"," "),IF(OR(AK$3="E",AK$3="EMB"),IF(MOD(AK8,9)=0,"—",16*AK8),IF(OR(AK$3="M",AK$3="MADI"),"—",IF(OR(AK$3="IPO",AK$3="IP out"),IF(MOD(AK8-1,18)&gt;=8,"—",16*AK8),"Err"))))</f>
        <v xml:space="preserve"> </v>
      </c>
      <c r="AM9" s="10" t="str">
        <f>IF(OR(AM$3="M3",AM$3="S",AM$3="STD",AM$3="",AM$3="A",AM$3="AES",AM$3="F",AM$3="Fiber")," ",IF(OR(AM$3="E",AM$3="EMB"),IF(MOD(AM8,9)=0,"—",16*AM8-15),IF(OR(AM$3="M",AM$3="MADI"),"—",IF(OR(AM$3="IPO",AM$3="IP out"),IF(MOD(AM8-1,18)&gt;=8,"—",16*AM8-15),"Err"))))</f>
        <v xml:space="preserve"> </v>
      </c>
      <c r="AN9" s="7" t="str">
        <f>IF(OR(AM$3="M3",AM$3="S",AM$3="STD",AM$3="",AM$3="A",AM$3="AES",AM$3="F",AM$3="Fiber"),
IF(AND(AM$3="M3",MOD(AM8-1,9)=8),"Coax"," "),IF(OR(AM$3="E",AM$3="EMB"),IF(MOD(AM8,9)=0,"—",16*AM8),IF(OR(AM$3="M",AM$3="MADI"),"—",IF(OR(AM$3="IPO",AM$3="IP out"),IF(MOD(AM8-1,18)&gt;=8,"—",16*AM8),"Err"))))</f>
        <v xml:space="preserve"> </v>
      </c>
      <c r="AO9" s="10" t="str">
        <f>IF(OR(AO$3="M3",AO$3="S",AO$3="STD",AO$3="",AO$3="A",AO$3="AES",AO$3="F",AO$3="Fiber")," ",IF(OR(AO$3="E",AO$3="EMB"),IF(MOD(AO8,9)=0,"—",16*AO8-15),IF(OR(AO$3="M",AO$3="MADI"),"—",IF(OR(AO$3="IPO",AO$3="IP out"),IF(MOD(AO8-1,18)&gt;=8,"—",16*AO8-15),"Err"))))</f>
        <v>—</v>
      </c>
      <c r="AP9" s="7" t="str">
        <f>IF(OR(AO$3="M3",AO$3="S",AO$3="STD",AO$3="",AO$3="A",AO$3="AES",AO$3="F",AO$3="Fiber"),
IF(AND(AO$3="M3",MOD(AO8-1,9)=8),"Coax"," "),IF(OR(AO$3="E",AO$3="EMB"),IF(MOD(AO8,9)=0,"—",16*AO8),IF(OR(AO$3="M",AO$3="MADI"),"—",IF(OR(AO$3="IPO",AO$3="IP out"),IF(MOD(AO8-1,18)&gt;=8,"—",16*AO8),"Err"))))</f>
        <v>—</v>
      </c>
      <c r="AQ9" s="10">
        <f>IF(OR(AQ$3="M3",AQ$3="S",AQ$3="STD",AQ$3="",AQ$3="A",AQ$3="AES",AQ$3="F",AQ$3="Fiber")," ",IF(OR(AQ$3="E",AQ$3="EMB"),IF(MOD(AQ8,9)=0,"—",16*AQ8-15),IF(OR(AQ$3="M",AQ$3="MADI"),"—",IF(OR(AQ$3="IPO",AQ$3="IP out"),IF(MOD(AQ8-1,18)&gt;=8,"—",16*AQ8-15),"Err"))))</f>
        <v>2913</v>
      </c>
      <c r="AR9" s="7">
        <f>IF(OR(AQ$3="M3",AQ$3="S",AQ$3="STD",AQ$3="",AQ$3="A",AQ$3="AES",AQ$3="F",AQ$3="Fiber"),
IF(AND(AQ$3="M3",MOD(AQ8-1,9)=8),"Coax"," "),IF(OR(AQ$3="E",AQ$3="EMB"),IF(MOD(AQ8,9)=0,"—",16*AQ8),IF(OR(AQ$3="M",AQ$3="MADI"),"—",IF(OR(AQ$3="IPO",AQ$3="IP out"),IF(MOD(AQ8-1,18)&gt;=8,"—",16*AQ8),"Err"))))</f>
        <v>2928</v>
      </c>
      <c r="AS9" s="10" t="str">
        <f>IF(OR(AS$3="M3",AS$3="S",AS$3="STD",AS$3="",AS$3="A",AS$3="AES",AS$3="F",AS$3="Fiber")," ",IF(OR(AS$3="E",AS$3="EMB"),IF(MOD(AS8,9)=0,"—",16*AS8-15),IF(OR(AS$3="M",AS$3="MADI"),"—",IF(OR(AS$3="IPO",AS$3="IP out"),IF(MOD(AS8-1,18)&gt;=8,"—",16*AS8-15),"Err"))))</f>
        <v xml:space="preserve"> </v>
      </c>
      <c r="AT9" s="7" t="str">
        <f>IF(OR(AS$3="M3",AS$3="S",AS$3="STD",AS$3="",AS$3="A",AS$3="AES",AS$3="F",AS$3="Fiber"),
IF(AND(AS$3="M3",MOD(AS8-1,9)=8),"Coax"," "),IF(OR(AS$3="E",AS$3="EMB"),IF(MOD(AS8,9)=0,"—",16*AS8),IF(OR(AS$3="M",AS$3="MADI"),"—",IF(OR(AS$3="IPO",AS$3="IP out"),IF(MOD(AS8-1,18)&gt;=8,"—",16*AS8),"Err"))))</f>
        <v xml:space="preserve"> </v>
      </c>
      <c r="AU9" s="10" t="str">
        <f>IF(OR(AU$3="M3",AU$3="S",AU$3="STD",AU$3="",AU$3="A",AU$3="AES",AU$3="F",AU$3="Fiber")," ",IF(OR(AU$3="E",AU$3="EMB"),IF(MOD(AU8,9)=0,"—",16*AU8-15),IF(OR(AU$3="M",AU$3="MADI"),"—",IF(OR(AU$3="IPO",AU$3="IP out"),IF(MOD(AU8-1,18)&gt;=8,"—",16*AU8-15),"Err"))))</f>
        <v xml:space="preserve"> </v>
      </c>
      <c r="AV9" s="7" t="str">
        <f>IF(OR(AU$3="M3",AU$3="S",AU$3="STD",AU$3="",AU$3="A",AU$3="AES",AU$3="F",AU$3="Fiber"),
IF(AND(AU$3="M3",MOD(AU8-1,9)=8),"Coax"," "),IF(OR(AU$3="E",AU$3="EMB"),IF(MOD(AU8,9)=0,"—",16*AU8),IF(OR(AU$3="M",AU$3="MADI"),"—",IF(OR(AU$3="IPO",AU$3="IP out"),IF(MOD(AU8-1,18)&gt;=8,"—",16*AU8),"Err"))))</f>
        <v xml:space="preserve"> </v>
      </c>
      <c r="AW9" s="10">
        <f>IF(OR(AW$3="M3",AW$3="S",AW$3="STD",AW$3="",AW$3="A",AW$3="AES",AW$3="F",AW$3="Fiber")," ",IF(OR(AW$3="E",AW$3="EMB"),IF(MOD(AW8,9)=0,"—",16*AW8-15),IF(OR(AW$3="M",AW$3="MADI"),"—",IF(OR(AW$3="IPO",AW$3="IP out"),IF(MOD(AW8-1,18)&gt;=8,"—",16*AW8-15),"Err"))))</f>
        <v>2049</v>
      </c>
      <c r="AX9" s="7">
        <f>IF(OR(AW$3="M3",AW$3="S",AW$3="STD",AW$3="",AW$3="A",AW$3="AES",AW$3="F",AW$3="Fiber"),
IF(AND(AW$3="M3",MOD(AW8-1,9)=8),"Coax"," "),IF(OR(AW$3="E",AW$3="EMB"),IF(MOD(AW8,9)=0,"—",16*AW8),IF(OR(AW$3="M",AW$3="MADI"),"—",IF(OR(AW$3="IPO",AW$3="IP out"),IF(MOD(AW8-1,18)&gt;=8,"—",16*AW8),"Err"))))</f>
        <v>2064</v>
      </c>
      <c r="AY9" s="10" t="str">
        <f>IF(OR(AY$3="M3",AY$3="S",AY$3="STD",AY$3="",AY$3="A",AY$3="AES",AY$3="F",AY$3="Fiber")," ",IF(OR(AY$3="E",AY$3="EMB"),IF(MOD(AY8,9)=0,"—",16*AY8-15),IF(OR(AY$3="M",AY$3="MADI"),"—",IF(OR(AY$3="IPO",AY$3="IP out"),IF(MOD(AY8-1,18)&gt;=8,"—",16*AY8-15),"Err"))))</f>
        <v xml:space="preserve"> </v>
      </c>
      <c r="AZ9" s="7" t="str">
        <f>IF(OR(AY$3="M3",AY$3="S",AY$3="STD",AY$3="",AY$3="A",AY$3="AES",AY$3="F",AY$3="Fiber"),
IF(AND(AY$3="M3",MOD(AY8-1,9)=8),"Coax"," "),IF(OR(AY$3="E",AY$3="EMB"),IF(MOD(AY8,9)=0,"—",16*AY8),IF(OR(AY$3="M",AY$3="MADI"),"—",IF(OR(AY$3="IPO",AY$3="IP out"),IF(MOD(AY8-1,18)&gt;=8,"—",16*AY8),"Err"))))</f>
        <v xml:space="preserve"> </v>
      </c>
      <c r="BA9" s="10" t="str">
        <f>IF(OR(BA$3="M3",BA$3="S",BA$3="STD",BA$3="",BA$3="A",BA$3="AES",BA$3="F",BA$3="Fiber")," ",IF(OR(BA$3="E",BA$3="EMB"),IF(MOD(BA8,9)=0,"—",16*BA8-15),IF(OR(BA$3="M",BA$3="MADI"),"—",IF(OR(BA$3="IPO",BA$3="IP out"),IF(MOD(BA8-1,18)&gt;=8,"—",16*BA8-15),"Err"))))</f>
        <v xml:space="preserve"> </v>
      </c>
      <c r="BB9" s="7" t="str">
        <f>IF(OR(BA$3="M3",BA$3="S",BA$3="STD",BA$3="",BA$3="A",BA$3="AES",BA$3="F",BA$3="Fiber"),
IF(AND(BA$3="M3",MOD(BA8-1,9)=8),"Coax"," "),IF(OR(BA$3="E",BA$3="EMB"),IF(MOD(BA8,9)=0,"—",16*BA8),IF(OR(BA$3="M",BA$3="MADI"),"—",IF(OR(BA$3="IPO",BA$3="IP out"),IF(MOD(BA8-1,18)&gt;=8,"—",16*BA8),"Err"))))</f>
        <v xml:space="preserve"> </v>
      </c>
      <c r="BC9" s="10" t="str">
        <f>IF(OR(BC$3="M3",BC$3="S",BC$3="STD",BC$3="",BC$3="A",BC$3="AES",BC$3="F",BC$3="Fiber")," ",IF(OR(BC$3="E",BC$3="EMB"),IF(MOD(BC8,9)=0,"—",16*BC8-15),IF(OR(BC$3="M",BC$3="MADI"),"—",IF(OR(BC$3="IPO",BC$3="IP out"),IF(MOD(BC8-1,18)&gt;=8,"—",16*BC8-15),"Err"))))</f>
        <v xml:space="preserve"> </v>
      </c>
      <c r="BD9" s="7" t="str">
        <f>IF(OR(BC$3="M3",BC$3="S",BC$3="STD",BC$3="",BC$3="A",BC$3="AES",BC$3="F",BC$3="Fiber"),
IF(AND(BC$3="M3",MOD(BC8-1,9)=8),"Coax"," "),IF(OR(BC$3="E",BC$3="EMB"),IF(MOD(BC8,9)=0,"—",16*BC8),IF(OR(BC$3="M",BC$3="MADI"),"—",IF(OR(BC$3="IPO",BC$3="IP out"),IF(MOD(BC8-1,18)&gt;=8,"—",16*BC8),"Err"))))</f>
        <v xml:space="preserve"> </v>
      </c>
      <c r="BE9" s="10" t="str">
        <f>IF(OR(BE$3="M3",BE$3="S",BE$3="STD",BE$3="",BE$3="A",BE$3="AES",BE$3="F",BE$3="Fiber")," ",IF(OR(BE$3="E",BE$3="EMB"),IF(MOD(BE8,9)=0,"—",16*BE8-15),IF(OR(BE$3="M",BE$3="MADI"),"—",IF(OR(BE$3="IPO",BE$3="IP out"),IF(MOD(BE8-1,18)&gt;=8,"—",16*BE8-15),"Err"))))</f>
        <v>—</v>
      </c>
      <c r="BF9" s="7" t="str">
        <f>IF(OR(BE$3="M3",BE$3="S",BE$3="STD",BE$3="",BE$3="A",BE$3="AES",BE$3="F",BE$3="Fiber"),
IF(AND(BE$3="M3",MOD(BE8-1,9)=8),"Coax"," "),IF(OR(BE$3="E",BE$3="EMB"),IF(MOD(BE8,9)=0,"—",16*BE8),IF(OR(BE$3="M",BE$3="MADI"),"—",IF(OR(BE$3="IPO",BE$3="IP out"),IF(MOD(BE8-1,18)&gt;=8,"—",16*BE8),"Err"))))</f>
        <v>—</v>
      </c>
      <c r="BG9" s="10">
        <f>IF(OR(BG$3="M3",BG$3="S",BG$3="STD",BG$3="",BG$3="A",BG$3="AES",BG$3="F",BG$3="Fiber")," ",IF(OR(BG$3="E",BG$3="EMB"),IF(MOD(BG8,9)=0,"—",16*BG8-15),IF(OR(BG$3="M",BG$3="MADI"),"—",IF(OR(BG$3="IPO",BG$3="IP out"),IF(MOD(BG8-1,18)&gt;=8,"—",16*BG8-15),"Err"))))</f>
        <v>609</v>
      </c>
      <c r="BH9" s="7">
        <f>IF(OR(BG$3="M3",BG$3="S",BG$3="STD",BG$3="",BG$3="A",BG$3="AES",BG$3="F",BG$3="Fiber"),
IF(AND(BG$3="M3",MOD(BG8-1,9)=8),"Coax"," "),IF(OR(BG$3="E",BG$3="EMB"),IF(MOD(BG8,9)=0,"—",16*BG8),IF(OR(BG$3="M",BG$3="MADI"),"—",IF(OR(BG$3="IPO",BG$3="IP out"),IF(MOD(BG8-1,18)&gt;=8,"—",16*BG8),"Err"))))</f>
        <v>624</v>
      </c>
      <c r="BI9" s="10" t="str">
        <f>IF(OR(BI$3="M3",BI$3="S",BI$3="STD",BI$3="",BI$3="A",BI$3="AES",BI$3="F",BI$3="Fiber")," ",IF(OR(BI$3="E",BI$3="EMB"),IF(MOD(BI8,9)=0,"—",16*BI8-15),IF(OR(BI$3="M",BI$3="MADI"),"—",IF(OR(BI$3="IPO",BI$3="IP out"),IF(MOD(BI8-1,18)&gt;=8,"—",16*BI8-15),"Err"))))</f>
        <v xml:space="preserve"> </v>
      </c>
      <c r="BJ9" s="7" t="str">
        <f>IF(OR(BI$3="M3",BI$3="S",BI$3="STD",BI$3="",BI$3="A",BI$3="AES",BI$3="F",BI$3="Fiber"),
IF(AND(BI$3="M3",MOD(BI8-1,9)=8),"Coax"," "),IF(OR(BI$3="E",BI$3="EMB"),IF(MOD(BI8,9)=0,"—",16*BI8),IF(OR(BI$3="M",BI$3="MADI"),"—",IF(OR(BI$3="IPO",BI$3="IP out"),IF(MOD(BI8-1,18)&gt;=8,"—",16*BI8),"Err"))))</f>
        <v xml:space="preserve"> </v>
      </c>
      <c r="BK9" s="10" t="str">
        <f>IF(OR(BK$3="M3",BK$3="S",BK$3="STD",BK$3="",BK$3="A",BK$3="AES",BK$3="F",BK$3="Fiber")," ",IF(OR(BK$3="E",BK$3="EMB"),IF(MOD(BK8,9)=0,"—",16*BK8-15),IF(OR(BK$3="M",BK$3="MADI"),"—",IF(OR(BK$3="IPO",BK$3="IP out"),IF(MOD(BK8-1,18)&gt;=8,"—",16*BK8-15),"Err"))))</f>
        <v xml:space="preserve"> </v>
      </c>
      <c r="BL9" s="7" t="str">
        <f>IF(OR(BK$3="M3",BK$3="S",BK$3="STD",BK$3="",BK$3="A",BK$3="AES",BK$3="F",BK$3="Fiber"),
IF(AND(BK$3="M3",MOD(BK8-1,9)=8),"Coax"," "),IF(OR(BK$3="E",BK$3="EMB"),IF(MOD(BK8,9)=0,"—",16*BK8),IF(OR(BK$3="M",BK$3="MADI"),"—",IF(OR(BK$3="IPO",BK$3="IP out"),IF(MOD(BK8-1,18)&gt;=8,"—",16*BK8),"Err"))))</f>
        <v xml:space="preserve"> </v>
      </c>
      <c r="BM9" s="12"/>
      <c r="BN9" s="16" t="s">
        <v>23</v>
      </c>
      <c r="BR9" s="13" t="s">
        <v>26</v>
      </c>
    </row>
    <row r="10" spans="1:70" s="1" customFormat="1" ht="15" customHeight="1" x14ac:dyDescent="0.25">
      <c r="A10" s="11">
        <f>(A$2)*18-14</f>
        <v>562</v>
      </c>
      <c r="B10" s="6"/>
      <c r="C10" s="11">
        <f>(C$2)*18-14</f>
        <v>544</v>
      </c>
      <c r="D10" s="6"/>
      <c r="E10" s="11">
        <f>(E$2)*18-14</f>
        <v>526</v>
      </c>
      <c r="F10" s="6"/>
      <c r="G10" s="11">
        <f>(G$2)*18-14</f>
        <v>508</v>
      </c>
      <c r="H10" s="6"/>
      <c r="I10" s="11">
        <f>(I$2)*18-14</f>
        <v>490</v>
      </c>
      <c r="J10" s="6"/>
      <c r="K10" s="11">
        <f>(K$2)*18-14</f>
        <v>472</v>
      </c>
      <c r="L10" s="6"/>
      <c r="M10" s="11">
        <f>(M$2)*18-14</f>
        <v>454</v>
      </c>
      <c r="N10" s="6"/>
      <c r="O10" s="11">
        <f>(O$2)*18-14</f>
        <v>436</v>
      </c>
      <c r="P10" s="6"/>
      <c r="Q10" s="11">
        <f>(Q$2)*18-14</f>
        <v>418</v>
      </c>
      <c r="R10" s="6"/>
      <c r="S10" s="11">
        <f>(S$2)*18-14</f>
        <v>400</v>
      </c>
      <c r="T10" s="6"/>
      <c r="U10" s="11">
        <f>(U$2)*18-14</f>
        <v>382</v>
      </c>
      <c r="V10" s="6"/>
      <c r="W10" s="11">
        <f>(W$2)*18-14</f>
        <v>364</v>
      </c>
      <c r="X10" s="6"/>
      <c r="Y10" s="11">
        <f>(Y$2)*18-14</f>
        <v>346</v>
      </c>
      <c r="Z10" s="6"/>
      <c r="AA10" s="11">
        <f>(AA$2)*18-14</f>
        <v>328</v>
      </c>
      <c r="AB10" s="6"/>
      <c r="AC10" s="11">
        <f>(AC$2)*18-14</f>
        <v>310</v>
      </c>
      <c r="AD10" s="6"/>
      <c r="AE10" s="11">
        <f>(AE$2)*18-14</f>
        <v>292</v>
      </c>
      <c r="AF10" s="6"/>
      <c r="AG10" s="11">
        <f>(AG$2)*18-14</f>
        <v>274</v>
      </c>
      <c r="AH10" s="6"/>
      <c r="AI10" s="11">
        <f>(AI$2)*18-14</f>
        <v>256</v>
      </c>
      <c r="AJ10" s="6"/>
      <c r="AK10" s="11">
        <f>(AK$2)*18-14</f>
        <v>238</v>
      </c>
      <c r="AL10" s="6"/>
      <c r="AM10" s="11">
        <f>(AM$2)*18-14</f>
        <v>220</v>
      </c>
      <c r="AN10" s="6"/>
      <c r="AO10" s="11">
        <f>(AO$2)*18-14</f>
        <v>202</v>
      </c>
      <c r="AP10" s="6"/>
      <c r="AQ10" s="11">
        <f>(AQ$2)*18-14</f>
        <v>184</v>
      </c>
      <c r="AR10" s="6"/>
      <c r="AS10" s="11">
        <f>(AS$2)*18-14</f>
        <v>166</v>
      </c>
      <c r="AT10" s="6"/>
      <c r="AU10" s="11">
        <f>(AU$2)*18-14</f>
        <v>148</v>
      </c>
      <c r="AV10" s="6"/>
      <c r="AW10" s="11">
        <f>(AW$2)*18-14</f>
        <v>130</v>
      </c>
      <c r="AX10" s="6"/>
      <c r="AY10" s="11">
        <f>(AY$2)*18-14</f>
        <v>112</v>
      </c>
      <c r="AZ10" s="6"/>
      <c r="BA10" s="11">
        <f>(BA$2)*18-14</f>
        <v>94</v>
      </c>
      <c r="BB10" s="6"/>
      <c r="BC10" s="11">
        <f>(BC$2)*18-14</f>
        <v>76</v>
      </c>
      <c r="BD10" s="6"/>
      <c r="BE10" s="11">
        <f>(BE$2)*18-14</f>
        <v>58</v>
      </c>
      <c r="BF10" s="6"/>
      <c r="BG10" s="11">
        <f>(BG$2)*18-14</f>
        <v>40</v>
      </c>
      <c r="BH10" s="6"/>
      <c r="BI10" s="11">
        <f>(BI$2)*18-14</f>
        <v>22</v>
      </c>
      <c r="BJ10" s="6"/>
      <c r="BK10" s="11">
        <f>(BK$2)*18-14</f>
        <v>4</v>
      </c>
      <c r="BL10" s="6"/>
      <c r="BM10" s="3"/>
      <c r="BN10" s="14"/>
    </row>
    <row r="11" spans="1:70" s="5" customFormat="1" ht="12.75" x14ac:dyDescent="0.25">
      <c r="A11" s="10">
        <f>IF(OR(A$3="M3",A$3="S",A$3="STD",A$3="",A$3="A",A$3="AES",A$3="F",A$3="Fiber")," ",IF(OR(A$3="E",A$3="EMB"),IF(MOD(A10,9)=0,"—",16*A10-15),IF(OR(A$3="M",A$3="MADI"),"—",IF(OR(A$3="IPO",A$3="IP out"),IF(MOD(A10-1,18)&gt;=8,"—",16*A10-15),"Err"))))</f>
        <v>8977</v>
      </c>
      <c r="B11" s="7">
        <f>IF(OR(A$3="M3",A$3="S",A$3="STD",A$3="",A$3="A",A$3="AES",A$3="F",A$3="Fiber"),
IF(AND(A$3="M3",MOD(A10-1,9)=8),"Coax"," "),IF(OR(A$3="E",A$3="EMB"),IF(MOD(A10,9)=0,"—",16*A10),IF(OR(A$3="M",A$3="MADI"),"—",IF(OR(A$3="IPO",A$3="IP out"),IF(MOD(A10-1,18)&gt;=8,"—",16*A10),"Err"))))</f>
        <v>8992</v>
      </c>
      <c r="C11" s="10">
        <f>IF(OR(C$3="M3",C$3="S",C$3="STD",C$3="",C$3="A",C$3="AES",C$3="F",C$3="Fiber")," ",IF(OR(C$3="E",C$3="EMB"),IF(MOD(C10,9)=0,"—",16*C10-15),IF(OR(C$3="M",C$3="MADI"),"—",IF(OR(C$3="IPO",C$3="IP out"),IF(MOD(C10-1,18)&gt;=8,"—",16*C10-15),"Err"))))</f>
        <v>8689</v>
      </c>
      <c r="D11" s="7">
        <f>IF(OR(C$3="M3",C$3="S",C$3="STD",C$3="",C$3="A",C$3="AES",C$3="F",C$3="Fiber"),
IF(AND(C$3="M3",MOD(C10-1,9)=8),"Coax"," "),IF(OR(C$3="E",C$3="EMB"),IF(MOD(C10,9)=0,"—",16*C10),IF(OR(C$3="M",C$3="MADI"),"—",IF(OR(C$3="IPO",C$3="IP out"),IF(MOD(C10-1,18)&gt;=8,"—",16*C10),"Err"))))</f>
        <v>8704</v>
      </c>
      <c r="E11" s="10">
        <f>IF(OR(E$3="M3",E$3="S",E$3="STD",E$3="",E$3="A",E$3="AES",E$3="F",E$3="Fiber")," ",IF(OR(E$3="E",E$3="EMB"),IF(MOD(E10,9)=0,"—",16*E10-15),IF(OR(E$3="M",E$3="MADI"),"—",IF(OR(E$3="IPO",E$3="IP out"),IF(MOD(E10-1,18)&gt;=8,"—",16*E10-15),"Err"))))</f>
        <v>8401</v>
      </c>
      <c r="F11" s="7">
        <f>IF(OR(E$3="M3",E$3="S",E$3="STD",E$3="",E$3="A",E$3="AES",E$3="F",E$3="Fiber"),
IF(AND(E$3="M3",MOD(E10-1,9)=8),"Coax"," "),IF(OR(E$3="E",E$3="EMB"),IF(MOD(E10,9)=0,"—",16*E10),IF(OR(E$3="M",E$3="MADI"),"—",IF(OR(E$3="IPO",E$3="IP out"),IF(MOD(E10-1,18)&gt;=8,"—",16*E10),"Err"))))</f>
        <v>8416</v>
      </c>
      <c r="G11" s="10">
        <f>IF(OR(G$3="M3",G$3="S",G$3="STD",G$3="",G$3="A",G$3="AES",G$3="F",G$3="Fiber")," ",IF(OR(G$3="E",G$3="EMB"),IF(MOD(G10,9)=0,"—",16*G10-15),IF(OR(G$3="M",G$3="MADI"),"—",IF(OR(G$3="IPO",G$3="IP out"),IF(MOD(G10-1,18)&gt;=8,"—",16*G10-15),"Err"))))</f>
        <v>8113</v>
      </c>
      <c r="H11" s="7">
        <f>IF(OR(G$3="M3",G$3="S",G$3="STD",G$3="",G$3="A",G$3="AES",G$3="F",G$3="Fiber"),
IF(AND(G$3="M3",MOD(G10-1,9)=8),"Coax"," "),IF(OR(G$3="E",G$3="EMB"),IF(MOD(G10,9)=0,"—",16*G10),IF(OR(G$3="M",G$3="MADI"),"—",IF(OR(G$3="IPO",G$3="IP out"),IF(MOD(G10-1,18)&gt;=8,"—",16*G10),"Err"))))</f>
        <v>8128</v>
      </c>
      <c r="I11" s="10">
        <f>IF(OR(I$3="M3",I$3="S",I$3="STD",I$3="",I$3="A",I$3="AES",I$3="F",I$3="Fiber")," ",IF(OR(I$3="E",I$3="EMB"),IF(MOD(I10,9)=0,"—",16*I10-15),IF(OR(I$3="M",I$3="MADI"),"—",IF(OR(I$3="IPO",I$3="IP out"),IF(MOD(I10-1,18)&gt;=8,"—",16*I10-15),"Err"))))</f>
        <v>7825</v>
      </c>
      <c r="J11" s="7">
        <f>IF(OR(I$3="M3",I$3="S",I$3="STD",I$3="",I$3="A",I$3="AES",I$3="F",I$3="Fiber"),
IF(AND(I$3="M3",MOD(I10-1,9)=8),"Coax"," "),IF(OR(I$3="E",I$3="EMB"),IF(MOD(I10,9)=0,"—",16*I10),IF(OR(I$3="M",I$3="MADI"),"—",IF(OR(I$3="IPO",I$3="IP out"),IF(MOD(I10-1,18)&gt;=8,"—",16*I10),"Err"))))</f>
        <v>7840</v>
      </c>
      <c r="K11" s="10">
        <f>IF(OR(K$3="M3",K$3="S",K$3="STD",K$3="",K$3="A",K$3="AES",K$3="F",K$3="Fiber")," ",IF(OR(K$3="E",K$3="EMB"),IF(MOD(K10,9)=0,"—",16*K10-15),IF(OR(K$3="M",K$3="MADI"),"—",IF(OR(K$3="IPO",K$3="IP out"),IF(MOD(K10-1,18)&gt;=8,"—",16*K10-15),"Err"))))</f>
        <v>7537</v>
      </c>
      <c r="L11" s="7">
        <f>IF(OR(K$3="M3",K$3="S",K$3="STD",K$3="",K$3="A",K$3="AES",K$3="F",K$3="Fiber"),
IF(AND(K$3="M3",MOD(K10-1,9)=8),"Coax"," "),IF(OR(K$3="E",K$3="EMB"),IF(MOD(K10,9)=0,"—",16*K10),IF(OR(K$3="M",K$3="MADI"),"—",IF(OR(K$3="IPO",K$3="IP out"),IF(MOD(K10-1,18)&gt;=8,"—",16*K10),"Err"))))</f>
        <v>7552</v>
      </c>
      <c r="M11" s="10" t="str">
        <f>IF(OR(M$3="M3",M$3="S",M$3="STD",M$3="",M$3="A",M$3="AES",M$3="F",M$3="Fiber")," ",IF(OR(M$3="E",M$3="EMB"),IF(MOD(M10,9)=0,"—",16*M10-15),IF(OR(M$3="M",M$3="MADI"),"—",IF(OR(M$3="IPO",M$3="IP out"),IF(MOD(M10-1,18)&gt;=8,"—",16*M10-15),"Err"))))</f>
        <v xml:space="preserve"> </v>
      </c>
      <c r="N11" s="7" t="str">
        <f>IF(OR(M$3="M3",M$3="S",M$3="STD",M$3="",M$3="A",M$3="AES",M$3="F",M$3="Fiber"),
IF(AND(M$3="M3",MOD(M10-1,9)=8),"Coax"," "),IF(OR(M$3="E",M$3="EMB"),IF(MOD(M10,9)=0,"—",16*M10),IF(OR(M$3="M",M$3="MADI"),"—",IF(OR(M$3="IPO",M$3="IP out"),IF(MOD(M10-1,18)&gt;=8,"—",16*M10),"Err"))))</f>
        <v xml:space="preserve"> </v>
      </c>
      <c r="O11" s="10" t="str">
        <f>IF(OR(O$3="M3",O$3="S",O$3="STD",O$3="",O$3="A",O$3="AES",O$3="F",O$3="Fiber")," ",IF(OR(O$3="E",O$3="EMB"),IF(MOD(O10,9)=0,"—",16*O10-15),IF(OR(O$3="M",O$3="MADI"),"—",IF(OR(O$3="IPO",O$3="IP out"),IF(MOD(O10-1,18)&gt;=8,"—",16*O10-15),"Err"))))</f>
        <v xml:space="preserve"> </v>
      </c>
      <c r="P11" s="7" t="str">
        <f>IF(OR(O$3="M3",O$3="S",O$3="STD",O$3="",O$3="A",O$3="AES",O$3="F",O$3="Fiber"),
IF(AND(O$3="M3",MOD(O10-1,9)=8),"Coax"," "),IF(OR(O$3="E",O$3="EMB"),IF(MOD(O10,9)=0,"—",16*O10),IF(OR(O$3="M",O$3="MADI"),"—",IF(OR(O$3="IPO",O$3="IP out"),IF(MOD(O10-1,18)&gt;=8,"—",16*O10),"Err"))))</f>
        <v xml:space="preserve"> </v>
      </c>
      <c r="Q11" s="10" t="str">
        <f>IF(OR(Q$3="M3",Q$3="S",Q$3="STD",Q$3="",Q$3="A",Q$3="AES",Q$3="F",Q$3="Fiber")," ",IF(OR(Q$3="E",Q$3="EMB"),IF(MOD(Q10,9)=0,"—",16*Q10-15),IF(OR(Q$3="M",Q$3="MADI"),"—",IF(OR(Q$3="IPO",Q$3="IP out"),IF(MOD(Q10-1,18)&gt;=8,"—",16*Q10-15),"Err"))))</f>
        <v xml:space="preserve"> </v>
      </c>
      <c r="R11" s="7" t="str">
        <f>IF(OR(Q$3="M3",Q$3="S",Q$3="STD",Q$3="",Q$3="A",Q$3="AES",Q$3="F",Q$3="Fiber"),
IF(AND(Q$3="M3",MOD(Q10-1,9)=8),"Coax"," "),IF(OR(Q$3="E",Q$3="EMB"),IF(MOD(Q10,9)=0,"—",16*Q10),IF(OR(Q$3="M",Q$3="MADI"),"—",IF(OR(Q$3="IPO",Q$3="IP out"),IF(MOD(Q10-1,18)&gt;=8,"—",16*Q10),"Err"))))</f>
        <v xml:space="preserve"> </v>
      </c>
      <c r="S11" s="10" t="str">
        <f>IF(OR(S$3="M3",S$3="S",S$3="STD",S$3="",S$3="A",S$3="AES",S$3="F",S$3="Fiber")," ",IF(OR(S$3="E",S$3="EMB"),IF(MOD(S10,9)=0,"—",16*S10-15),IF(OR(S$3="M",S$3="MADI"),"—",IF(OR(S$3="IPO",S$3="IP out"),IF(MOD(S10-1,18)&gt;=8,"—",16*S10-15),"Err"))))</f>
        <v xml:space="preserve"> </v>
      </c>
      <c r="T11" s="7" t="str">
        <f>IF(OR(S$3="M3",S$3="S",S$3="STD",S$3="",S$3="A",S$3="AES",S$3="F",S$3="Fiber"),
IF(AND(S$3="M3",MOD(S10-1,9)=8),"Coax"," "),IF(OR(S$3="E",S$3="EMB"),IF(MOD(S10,9)=0,"—",16*S10),IF(OR(S$3="M",S$3="MADI"),"—",IF(OR(S$3="IPO",S$3="IP out"),IF(MOD(S10-1,18)&gt;=8,"—",16*S10),"Err"))))</f>
        <v xml:space="preserve"> </v>
      </c>
      <c r="U11" s="10" t="str">
        <f>IF(OR(U$3="M3",U$3="S",U$3="STD",U$3="",U$3="A",U$3="AES",U$3="F",U$3="Fiber")," ",IF(OR(U$3="E",U$3="EMB"),IF(MOD(U10,9)=0,"—",16*U10-15),IF(OR(U$3="M",U$3="MADI"),"—",IF(OR(U$3="IPO",U$3="IP out"),IF(MOD(U10-1,18)&gt;=8,"—",16*U10-15),"Err"))))</f>
        <v xml:space="preserve"> </v>
      </c>
      <c r="V11" s="7" t="str">
        <f>IF(OR(U$3="M3",U$3="S",U$3="STD",U$3="",U$3="A",U$3="AES",U$3="F",U$3="Fiber"),
IF(AND(U$3="M3",MOD(U10-1,9)=8),"Coax"," "),IF(OR(U$3="E",U$3="EMB"),IF(MOD(U10,9)=0,"—",16*U10),IF(OR(U$3="M",U$3="MADI"),"—",IF(OR(U$3="IPO",U$3="IP out"),IF(MOD(U10-1,18)&gt;=8,"—",16*U10),"Err"))))</f>
        <v xml:space="preserve"> </v>
      </c>
      <c r="W11" s="10" t="str">
        <f>IF(OR(W$3="M3",W$3="S",W$3="STD",W$3="",W$3="A",W$3="AES",W$3="F",W$3="Fiber")," ",IF(OR(W$3="E",W$3="EMB"),IF(MOD(W10,9)=0,"—",16*W10-15),IF(OR(W$3="M",W$3="MADI"),"—",IF(OR(W$3="IPO",W$3="IP out"),IF(MOD(W10-1,18)&gt;=8,"—",16*W10-15),"Err"))))</f>
        <v xml:space="preserve"> </v>
      </c>
      <c r="X11" s="7" t="str">
        <f>IF(OR(W$3="M3",W$3="S",W$3="STD",W$3="",W$3="A",W$3="AES",W$3="F",W$3="Fiber"),
IF(AND(W$3="M3",MOD(W10-1,9)=8),"Coax"," "),IF(OR(W$3="E",W$3="EMB"),IF(MOD(W10,9)=0,"—",16*W10),IF(OR(W$3="M",W$3="MADI"),"—",IF(OR(W$3="IPO",W$3="IP out"),IF(MOD(W10-1,18)&gt;=8,"—",16*W10),"Err"))))</f>
        <v xml:space="preserve"> </v>
      </c>
      <c r="Y11" s="10" t="str">
        <f>IF(OR(Y$3="M3",Y$3="S",Y$3="STD",Y$3="",Y$3="A",Y$3="AES",Y$3="F",Y$3="Fiber")," ",IF(OR(Y$3="E",Y$3="EMB"),IF(MOD(Y10,9)=0,"—",16*Y10-15),IF(OR(Y$3="M",Y$3="MADI"),"—",IF(OR(Y$3="IPO",Y$3="IP out"),IF(MOD(Y10-1,18)&gt;=8,"—",16*Y10-15),"Err"))))</f>
        <v xml:space="preserve"> </v>
      </c>
      <c r="Z11" s="7" t="str">
        <f>IF(OR(Y$3="M3",Y$3="S",Y$3="STD",Y$3="",Y$3="A",Y$3="AES",Y$3="F",Y$3="Fiber"),
IF(AND(Y$3="M3",MOD(Y10-1,9)=8),"Coax"," "),IF(OR(Y$3="E",Y$3="EMB"),IF(MOD(Y10,9)=0,"—",16*Y10),IF(OR(Y$3="M",Y$3="MADI"),"—",IF(OR(Y$3="IPO",Y$3="IP out"),IF(MOD(Y10-1,18)&gt;=8,"—",16*Y10),"Err"))))</f>
        <v xml:space="preserve"> </v>
      </c>
      <c r="AA11" s="10" t="str">
        <f>IF(OR(AA$3="M3",AA$3="S",AA$3="STD",AA$3="",AA$3="A",AA$3="AES",AA$3="F",AA$3="Fiber")," ",IF(OR(AA$3="E",AA$3="EMB"),IF(MOD(AA10,9)=0,"—",16*AA10-15),IF(OR(AA$3="M",AA$3="MADI"),"—",IF(OR(AA$3="IPO",AA$3="IP out"),IF(MOD(AA10-1,18)&gt;=8,"—",16*AA10-15),"Err"))))</f>
        <v xml:space="preserve"> </v>
      </c>
      <c r="AB11" s="7" t="str">
        <f>IF(OR(AA$3="M3",AA$3="S",AA$3="STD",AA$3="",AA$3="A",AA$3="AES",AA$3="F",AA$3="Fiber"),
IF(AND(AA$3="M3",MOD(AA10-1,9)=8),"Coax"," "),IF(OR(AA$3="E",AA$3="EMB"),IF(MOD(AA10,9)=0,"—",16*AA10),IF(OR(AA$3="M",AA$3="MADI"),"—",IF(OR(AA$3="IPO",AA$3="IP out"),IF(MOD(AA10-1,18)&gt;=8,"—",16*AA10),"Err"))))</f>
        <v xml:space="preserve"> </v>
      </c>
      <c r="AC11" s="10" t="str">
        <f>IF(OR(AC$3="M3",AC$3="S",AC$3="STD",AC$3="",AC$3="A",AC$3="AES",AC$3="F",AC$3="Fiber")," ",IF(OR(AC$3="E",AC$3="EMB"),IF(MOD(AC10,9)=0,"—",16*AC10-15),IF(OR(AC$3="M",AC$3="MADI"),"—",IF(OR(AC$3="IPO",AC$3="IP out"),IF(MOD(AC10-1,18)&gt;=8,"—",16*AC10-15),"Err"))))</f>
        <v xml:space="preserve"> </v>
      </c>
      <c r="AD11" s="7" t="str">
        <f>IF(OR(AC$3="M3",AC$3="S",AC$3="STD",AC$3="",AC$3="A",AC$3="AES",AC$3="F",AC$3="Fiber"),
IF(AND(AC$3="M3",MOD(AC10-1,9)=8),"Coax"," "),IF(OR(AC$3="E",AC$3="EMB"),IF(MOD(AC10,9)=0,"—",16*AC10),IF(OR(AC$3="M",AC$3="MADI"),"—",IF(OR(AC$3="IPO",AC$3="IP out"),IF(MOD(AC10-1,18)&gt;=8,"—",16*AC10),"Err"))))</f>
        <v xml:space="preserve"> </v>
      </c>
      <c r="AE11" s="10" t="str">
        <f>IF(OR(AE$3="M3",AE$3="S",AE$3="STD",AE$3="",AE$3="A",AE$3="AES",AE$3="F",AE$3="Fiber")," ",IF(OR(AE$3="E",AE$3="EMB"),IF(MOD(AE10,9)=0,"—",16*AE10-15),IF(OR(AE$3="M",AE$3="MADI"),"—",IF(OR(AE$3="IPO",AE$3="IP out"),IF(MOD(AE10-1,18)&gt;=8,"—",16*AE10-15),"Err"))))</f>
        <v xml:space="preserve"> </v>
      </c>
      <c r="AF11" s="7" t="str">
        <f>IF(OR(AE$3="M3",AE$3="S",AE$3="STD",AE$3="",AE$3="A",AE$3="AES",AE$3="F",AE$3="Fiber"),
IF(AND(AE$3="M3",MOD(AE10-1,9)=8),"Coax"," "),IF(OR(AE$3="E",AE$3="EMB"),IF(MOD(AE10,9)=0,"—",16*AE10),IF(OR(AE$3="M",AE$3="MADI"),"—",IF(OR(AE$3="IPO",AE$3="IP out"),IF(MOD(AE10-1,18)&gt;=8,"—",16*AE10),"Err"))))</f>
        <v xml:space="preserve"> </v>
      </c>
      <c r="AG11" s="10">
        <f>IF(OR(AG$3="M3",AG$3="S",AG$3="STD",AG$3="",AG$3="A",AG$3="AES",AG$3="F",AG$3="Fiber")," ",IF(OR(AG$3="E",AG$3="EMB"),IF(MOD(AG10,9)=0,"—",16*AG10-15),IF(OR(AG$3="M",AG$3="MADI"),"—",IF(OR(AG$3="IPO",AG$3="IP out"),IF(MOD(AG10-1,18)&gt;=8,"—",16*AG10-15),"Err"))))</f>
        <v>4369</v>
      </c>
      <c r="AH11" s="7">
        <f>IF(OR(AG$3="M3",AG$3="S",AG$3="STD",AG$3="",AG$3="A",AG$3="AES",AG$3="F",AG$3="Fiber"),
IF(AND(AG$3="M3",MOD(AG10-1,9)=8),"Coax"," "),IF(OR(AG$3="E",AG$3="EMB"),IF(MOD(AG10,9)=0,"—",16*AG10),IF(OR(AG$3="M",AG$3="MADI"),"—",IF(OR(AG$3="IPO",AG$3="IP out"),IF(MOD(AG10-1,18)&gt;=8,"—",16*AG10),"Err"))))</f>
        <v>4384</v>
      </c>
      <c r="AI11" s="10" t="str">
        <f>IF(OR(AI$3="M3",AI$3="S",AI$3="STD",AI$3="",AI$3="A",AI$3="AES",AI$3="F",AI$3="Fiber")," ",IF(OR(AI$3="E",AI$3="EMB"),IF(MOD(AI10,9)=0,"—",16*AI10-15),IF(OR(AI$3="M",AI$3="MADI"),"—",IF(OR(AI$3="IPO",AI$3="IP out"),IF(MOD(AI10-1,18)&gt;=8,"—",16*AI10-15),"Err"))))</f>
        <v xml:space="preserve"> </v>
      </c>
      <c r="AJ11" s="7" t="str">
        <f>IF(OR(AI$3="M3",AI$3="S",AI$3="STD",AI$3="",AI$3="A",AI$3="AES",AI$3="F",AI$3="Fiber"),
IF(AND(AI$3="M3",MOD(AI10-1,9)=8),"Coax"," "),IF(OR(AI$3="E",AI$3="EMB"),IF(MOD(AI10,9)=0,"—",16*AI10),IF(OR(AI$3="M",AI$3="MADI"),"—",IF(OR(AI$3="IPO",AI$3="IP out"),IF(MOD(AI10-1,18)&gt;=8,"—",16*AI10),"Err"))))</f>
        <v xml:space="preserve"> </v>
      </c>
      <c r="AK11" s="10" t="str">
        <f>IF(OR(AK$3="M3",AK$3="S",AK$3="STD",AK$3="",AK$3="A",AK$3="AES",AK$3="F",AK$3="Fiber")," ",IF(OR(AK$3="E",AK$3="EMB"),IF(MOD(AK10,9)=0,"—",16*AK10-15),IF(OR(AK$3="M",AK$3="MADI"),"—",IF(OR(AK$3="IPO",AK$3="IP out"),IF(MOD(AK10-1,18)&gt;=8,"—",16*AK10-15),"Err"))))</f>
        <v xml:space="preserve"> </v>
      </c>
      <c r="AL11" s="7" t="str">
        <f>IF(OR(AK$3="M3",AK$3="S",AK$3="STD",AK$3="",AK$3="A",AK$3="AES",AK$3="F",AK$3="Fiber"),
IF(AND(AK$3="M3",MOD(AK10-1,9)=8),"Coax"," "),IF(OR(AK$3="E",AK$3="EMB"),IF(MOD(AK10,9)=0,"—",16*AK10),IF(OR(AK$3="M",AK$3="MADI"),"—",IF(OR(AK$3="IPO",AK$3="IP out"),IF(MOD(AK10-1,18)&gt;=8,"—",16*AK10),"Err"))))</f>
        <v xml:space="preserve"> </v>
      </c>
      <c r="AM11" s="10" t="str">
        <f>IF(OR(AM$3="M3",AM$3="S",AM$3="STD",AM$3="",AM$3="A",AM$3="AES",AM$3="F",AM$3="Fiber")," ",IF(OR(AM$3="E",AM$3="EMB"),IF(MOD(AM10,9)=0,"—",16*AM10-15),IF(OR(AM$3="M",AM$3="MADI"),"—",IF(OR(AM$3="IPO",AM$3="IP out"),IF(MOD(AM10-1,18)&gt;=8,"—",16*AM10-15),"Err"))))</f>
        <v xml:space="preserve"> </v>
      </c>
      <c r="AN11" s="7" t="str">
        <f>IF(OR(AM$3="M3",AM$3="S",AM$3="STD",AM$3="",AM$3="A",AM$3="AES",AM$3="F",AM$3="Fiber"),
IF(AND(AM$3="M3",MOD(AM10-1,9)=8),"Coax"," "),IF(OR(AM$3="E",AM$3="EMB"),IF(MOD(AM10,9)=0,"—",16*AM10),IF(OR(AM$3="M",AM$3="MADI"),"—",IF(OR(AM$3="IPO",AM$3="IP out"),IF(MOD(AM10-1,18)&gt;=8,"—",16*AM10),"Err"))))</f>
        <v xml:space="preserve"> </v>
      </c>
      <c r="AO11" s="10" t="str">
        <f>IF(OR(AO$3="M3",AO$3="S",AO$3="STD",AO$3="",AO$3="A",AO$3="AES",AO$3="F",AO$3="Fiber")," ",IF(OR(AO$3="E",AO$3="EMB"),IF(MOD(AO10,9)=0,"—",16*AO10-15),IF(OR(AO$3="M",AO$3="MADI"),"—",IF(OR(AO$3="IPO",AO$3="IP out"),IF(MOD(AO10-1,18)&gt;=8,"—",16*AO10-15),"Err"))))</f>
        <v>—</v>
      </c>
      <c r="AP11" s="7" t="str">
        <f>IF(OR(AO$3="M3",AO$3="S",AO$3="STD",AO$3="",AO$3="A",AO$3="AES",AO$3="F",AO$3="Fiber"),
IF(AND(AO$3="M3",MOD(AO10-1,9)=8),"Coax"," "),IF(OR(AO$3="E",AO$3="EMB"),IF(MOD(AO10,9)=0,"—",16*AO10),IF(OR(AO$3="M",AO$3="MADI"),"—",IF(OR(AO$3="IPO",AO$3="IP out"),IF(MOD(AO10-1,18)&gt;=8,"—",16*AO10),"Err"))))</f>
        <v>—</v>
      </c>
      <c r="AQ11" s="10">
        <f>IF(OR(AQ$3="M3",AQ$3="S",AQ$3="STD",AQ$3="",AQ$3="A",AQ$3="AES",AQ$3="F",AQ$3="Fiber")," ",IF(OR(AQ$3="E",AQ$3="EMB"),IF(MOD(AQ10,9)=0,"—",16*AQ10-15),IF(OR(AQ$3="M",AQ$3="MADI"),"—",IF(OR(AQ$3="IPO",AQ$3="IP out"),IF(MOD(AQ10-1,18)&gt;=8,"—",16*AQ10-15),"Err"))))</f>
        <v>2929</v>
      </c>
      <c r="AR11" s="7">
        <f>IF(OR(AQ$3="M3",AQ$3="S",AQ$3="STD",AQ$3="",AQ$3="A",AQ$3="AES",AQ$3="F",AQ$3="Fiber"),
IF(AND(AQ$3="M3",MOD(AQ10-1,9)=8),"Coax"," "),IF(OR(AQ$3="E",AQ$3="EMB"),IF(MOD(AQ10,9)=0,"—",16*AQ10),IF(OR(AQ$3="M",AQ$3="MADI"),"—",IF(OR(AQ$3="IPO",AQ$3="IP out"),IF(MOD(AQ10-1,18)&gt;=8,"—",16*AQ10),"Err"))))</f>
        <v>2944</v>
      </c>
      <c r="AS11" s="10" t="str">
        <f>IF(OR(AS$3="M3",AS$3="S",AS$3="STD",AS$3="",AS$3="A",AS$3="AES",AS$3="F",AS$3="Fiber")," ",IF(OR(AS$3="E",AS$3="EMB"),IF(MOD(AS10,9)=0,"—",16*AS10-15),IF(OR(AS$3="M",AS$3="MADI"),"—",IF(OR(AS$3="IPO",AS$3="IP out"),IF(MOD(AS10-1,18)&gt;=8,"—",16*AS10-15),"Err"))))</f>
        <v xml:space="preserve"> </v>
      </c>
      <c r="AT11" s="7" t="str">
        <f>IF(OR(AS$3="M3",AS$3="S",AS$3="STD",AS$3="",AS$3="A",AS$3="AES",AS$3="F",AS$3="Fiber"),
IF(AND(AS$3="M3",MOD(AS10-1,9)=8),"Coax"," "),IF(OR(AS$3="E",AS$3="EMB"),IF(MOD(AS10,9)=0,"—",16*AS10),IF(OR(AS$3="M",AS$3="MADI"),"—",IF(OR(AS$3="IPO",AS$3="IP out"),IF(MOD(AS10-1,18)&gt;=8,"—",16*AS10),"Err"))))</f>
        <v xml:space="preserve"> </v>
      </c>
      <c r="AU11" s="10" t="str">
        <f>IF(OR(AU$3="M3",AU$3="S",AU$3="STD",AU$3="",AU$3="A",AU$3="AES",AU$3="F",AU$3="Fiber")," ",IF(OR(AU$3="E",AU$3="EMB"),IF(MOD(AU10,9)=0,"—",16*AU10-15),IF(OR(AU$3="M",AU$3="MADI"),"—",IF(OR(AU$3="IPO",AU$3="IP out"),IF(MOD(AU10-1,18)&gt;=8,"—",16*AU10-15),"Err"))))</f>
        <v xml:space="preserve"> </v>
      </c>
      <c r="AV11" s="7" t="str">
        <f>IF(OR(AU$3="M3",AU$3="S",AU$3="STD",AU$3="",AU$3="A",AU$3="AES",AU$3="F",AU$3="Fiber"),
IF(AND(AU$3="M3",MOD(AU10-1,9)=8),"Coax"," "),IF(OR(AU$3="E",AU$3="EMB"),IF(MOD(AU10,9)=0,"—",16*AU10),IF(OR(AU$3="M",AU$3="MADI"),"—",IF(OR(AU$3="IPO",AU$3="IP out"),IF(MOD(AU10-1,18)&gt;=8,"—",16*AU10),"Err"))))</f>
        <v xml:space="preserve"> </v>
      </c>
      <c r="AW11" s="10">
        <f>IF(OR(AW$3="M3",AW$3="S",AW$3="STD",AW$3="",AW$3="A",AW$3="AES",AW$3="F",AW$3="Fiber")," ",IF(OR(AW$3="E",AW$3="EMB"),IF(MOD(AW10,9)=0,"—",16*AW10-15),IF(OR(AW$3="M",AW$3="MADI"),"—",IF(OR(AW$3="IPO",AW$3="IP out"),IF(MOD(AW10-1,18)&gt;=8,"—",16*AW10-15),"Err"))))</f>
        <v>2065</v>
      </c>
      <c r="AX11" s="7">
        <f>IF(OR(AW$3="M3",AW$3="S",AW$3="STD",AW$3="",AW$3="A",AW$3="AES",AW$3="F",AW$3="Fiber"),
IF(AND(AW$3="M3",MOD(AW10-1,9)=8),"Coax"," "),IF(OR(AW$3="E",AW$3="EMB"),IF(MOD(AW10,9)=0,"—",16*AW10),IF(OR(AW$3="M",AW$3="MADI"),"—",IF(OR(AW$3="IPO",AW$3="IP out"),IF(MOD(AW10-1,18)&gt;=8,"—",16*AW10),"Err"))))</f>
        <v>2080</v>
      </c>
      <c r="AY11" s="10" t="str">
        <f>IF(OR(AY$3="M3",AY$3="S",AY$3="STD",AY$3="",AY$3="A",AY$3="AES",AY$3="F",AY$3="Fiber")," ",IF(OR(AY$3="E",AY$3="EMB"),IF(MOD(AY10,9)=0,"—",16*AY10-15),IF(OR(AY$3="M",AY$3="MADI"),"—",IF(OR(AY$3="IPO",AY$3="IP out"),IF(MOD(AY10-1,18)&gt;=8,"—",16*AY10-15),"Err"))))</f>
        <v xml:space="preserve"> </v>
      </c>
      <c r="AZ11" s="7" t="str">
        <f>IF(OR(AY$3="M3",AY$3="S",AY$3="STD",AY$3="",AY$3="A",AY$3="AES",AY$3="F",AY$3="Fiber"),
IF(AND(AY$3="M3",MOD(AY10-1,9)=8),"Coax"," "),IF(OR(AY$3="E",AY$3="EMB"),IF(MOD(AY10,9)=0,"—",16*AY10),IF(OR(AY$3="M",AY$3="MADI"),"—",IF(OR(AY$3="IPO",AY$3="IP out"),IF(MOD(AY10-1,18)&gt;=8,"—",16*AY10),"Err"))))</f>
        <v xml:space="preserve"> </v>
      </c>
      <c r="BA11" s="10" t="str">
        <f>IF(OR(BA$3="M3",BA$3="S",BA$3="STD",BA$3="",BA$3="A",BA$3="AES",BA$3="F",BA$3="Fiber")," ",IF(OR(BA$3="E",BA$3="EMB"),IF(MOD(BA10,9)=0,"—",16*BA10-15),IF(OR(BA$3="M",BA$3="MADI"),"—",IF(OR(BA$3="IPO",BA$3="IP out"),IF(MOD(BA10-1,18)&gt;=8,"—",16*BA10-15),"Err"))))</f>
        <v xml:space="preserve"> </v>
      </c>
      <c r="BB11" s="7" t="str">
        <f>IF(OR(BA$3="M3",BA$3="S",BA$3="STD",BA$3="",BA$3="A",BA$3="AES",BA$3="F",BA$3="Fiber"),
IF(AND(BA$3="M3",MOD(BA10-1,9)=8),"Coax"," "),IF(OR(BA$3="E",BA$3="EMB"),IF(MOD(BA10,9)=0,"—",16*BA10),IF(OR(BA$3="M",BA$3="MADI"),"—",IF(OR(BA$3="IPO",BA$3="IP out"),IF(MOD(BA10-1,18)&gt;=8,"—",16*BA10),"Err"))))</f>
        <v xml:space="preserve"> </v>
      </c>
      <c r="BC11" s="10" t="str">
        <f>IF(OR(BC$3="M3",BC$3="S",BC$3="STD",BC$3="",BC$3="A",BC$3="AES",BC$3="F",BC$3="Fiber")," ",IF(OR(BC$3="E",BC$3="EMB"),IF(MOD(BC10,9)=0,"—",16*BC10-15),IF(OR(BC$3="M",BC$3="MADI"),"—",IF(OR(BC$3="IPO",BC$3="IP out"),IF(MOD(BC10-1,18)&gt;=8,"—",16*BC10-15),"Err"))))</f>
        <v xml:space="preserve"> </v>
      </c>
      <c r="BD11" s="7" t="str">
        <f>IF(OR(BC$3="M3",BC$3="S",BC$3="STD",BC$3="",BC$3="A",BC$3="AES",BC$3="F",BC$3="Fiber"),
IF(AND(BC$3="M3",MOD(BC10-1,9)=8),"Coax"," "),IF(OR(BC$3="E",BC$3="EMB"),IF(MOD(BC10,9)=0,"—",16*BC10),IF(OR(BC$3="M",BC$3="MADI"),"—",IF(OR(BC$3="IPO",BC$3="IP out"),IF(MOD(BC10-1,18)&gt;=8,"—",16*BC10),"Err"))))</f>
        <v xml:space="preserve"> </v>
      </c>
      <c r="BE11" s="10" t="str">
        <f>IF(OR(BE$3="M3",BE$3="S",BE$3="STD",BE$3="",BE$3="A",BE$3="AES",BE$3="F",BE$3="Fiber")," ",IF(OR(BE$3="E",BE$3="EMB"),IF(MOD(BE10,9)=0,"—",16*BE10-15),IF(OR(BE$3="M",BE$3="MADI"),"—",IF(OR(BE$3="IPO",BE$3="IP out"),IF(MOD(BE10-1,18)&gt;=8,"—",16*BE10-15),"Err"))))</f>
        <v>—</v>
      </c>
      <c r="BF11" s="7" t="str">
        <f>IF(OR(BE$3="M3",BE$3="S",BE$3="STD",BE$3="",BE$3="A",BE$3="AES",BE$3="F",BE$3="Fiber"),
IF(AND(BE$3="M3",MOD(BE10-1,9)=8),"Coax"," "),IF(OR(BE$3="E",BE$3="EMB"),IF(MOD(BE10,9)=0,"—",16*BE10),IF(OR(BE$3="M",BE$3="MADI"),"—",IF(OR(BE$3="IPO",BE$3="IP out"),IF(MOD(BE10-1,18)&gt;=8,"—",16*BE10),"Err"))))</f>
        <v>—</v>
      </c>
      <c r="BG11" s="10">
        <f>IF(OR(BG$3="M3",BG$3="S",BG$3="STD",BG$3="",BG$3="A",BG$3="AES",BG$3="F",BG$3="Fiber")," ",IF(OR(BG$3="E",BG$3="EMB"),IF(MOD(BG10,9)=0,"—",16*BG10-15),IF(OR(BG$3="M",BG$3="MADI"),"—",IF(OR(BG$3="IPO",BG$3="IP out"),IF(MOD(BG10-1,18)&gt;=8,"—",16*BG10-15),"Err"))))</f>
        <v>625</v>
      </c>
      <c r="BH11" s="7">
        <f>IF(OR(BG$3="M3",BG$3="S",BG$3="STD",BG$3="",BG$3="A",BG$3="AES",BG$3="F",BG$3="Fiber"),
IF(AND(BG$3="M3",MOD(BG10-1,9)=8),"Coax"," "),IF(OR(BG$3="E",BG$3="EMB"),IF(MOD(BG10,9)=0,"—",16*BG10),IF(OR(BG$3="M",BG$3="MADI"),"—",IF(OR(BG$3="IPO",BG$3="IP out"),IF(MOD(BG10-1,18)&gt;=8,"—",16*BG10),"Err"))))</f>
        <v>640</v>
      </c>
      <c r="BI11" s="10" t="str">
        <f>IF(OR(BI$3="M3",BI$3="S",BI$3="STD",BI$3="",BI$3="A",BI$3="AES",BI$3="F",BI$3="Fiber")," ",IF(OR(BI$3="E",BI$3="EMB"),IF(MOD(BI10,9)=0,"—",16*BI10-15),IF(OR(BI$3="M",BI$3="MADI"),"—",IF(OR(BI$3="IPO",BI$3="IP out"),IF(MOD(BI10-1,18)&gt;=8,"—",16*BI10-15),"Err"))))</f>
        <v xml:space="preserve"> </v>
      </c>
      <c r="BJ11" s="7" t="str">
        <f>IF(OR(BI$3="M3",BI$3="S",BI$3="STD",BI$3="",BI$3="A",BI$3="AES",BI$3="F",BI$3="Fiber"),
IF(AND(BI$3="M3",MOD(BI10-1,9)=8),"Coax"," "),IF(OR(BI$3="E",BI$3="EMB"),IF(MOD(BI10,9)=0,"—",16*BI10),IF(OR(BI$3="M",BI$3="MADI"),"—",IF(OR(BI$3="IPO",BI$3="IP out"),IF(MOD(BI10-1,18)&gt;=8,"—",16*BI10),"Err"))))</f>
        <v xml:space="preserve"> </v>
      </c>
      <c r="BK11" s="10" t="str">
        <f>IF(OR(BK$3="M3",BK$3="S",BK$3="STD",BK$3="",BK$3="A",BK$3="AES",BK$3="F",BK$3="Fiber")," ",IF(OR(BK$3="E",BK$3="EMB"),IF(MOD(BK10,9)=0,"—",16*BK10-15),IF(OR(BK$3="M",BK$3="MADI"),"—",IF(OR(BK$3="IPO",BK$3="IP out"),IF(MOD(BK10-1,18)&gt;=8,"—",16*BK10-15),"Err"))))</f>
        <v xml:space="preserve"> </v>
      </c>
      <c r="BL11" s="7" t="str">
        <f>IF(OR(BK$3="M3",BK$3="S",BK$3="STD",BK$3="",BK$3="A",BK$3="AES",BK$3="F",BK$3="Fiber"),
IF(AND(BK$3="M3",MOD(BK10-1,9)=8),"Coax"," "),IF(OR(BK$3="E",BK$3="EMB"),IF(MOD(BK10,9)=0,"—",16*BK10),IF(OR(BK$3="M",BK$3="MADI"),"—",IF(OR(BK$3="IPO",BK$3="IP out"),IF(MOD(BK10-1,18)&gt;=8,"—",16*BK10),"Err"))))</f>
        <v xml:space="preserve"> </v>
      </c>
      <c r="BM11" s="12"/>
    </row>
    <row r="12" spans="1:70" s="1" customFormat="1" x14ac:dyDescent="0.25">
      <c r="A12" s="11">
        <f>(A$2)*18-13</f>
        <v>563</v>
      </c>
      <c r="B12" s="6"/>
      <c r="C12" s="11">
        <f>(C$2)*18-13</f>
        <v>545</v>
      </c>
      <c r="D12" s="6"/>
      <c r="E12" s="11">
        <f>(E$2)*18-13</f>
        <v>527</v>
      </c>
      <c r="F12" s="6"/>
      <c r="G12" s="11">
        <f>(G$2)*18-13</f>
        <v>509</v>
      </c>
      <c r="H12" s="6"/>
      <c r="I12" s="11">
        <f>(I$2)*18-13</f>
        <v>491</v>
      </c>
      <c r="J12" s="6"/>
      <c r="K12" s="11">
        <f>(K$2)*18-13</f>
        <v>473</v>
      </c>
      <c r="L12" s="6"/>
      <c r="M12" s="11">
        <f>(M$2)*18-13</f>
        <v>455</v>
      </c>
      <c r="N12" s="6"/>
      <c r="O12" s="11">
        <f>(O$2)*18-13</f>
        <v>437</v>
      </c>
      <c r="P12" s="6"/>
      <c r="Q12" s="11">
        <f>(Q$2)*18-13</f>
        <v>419</v>
      </c>
      <c r="R12" s="6"/>
      <c r="S12" s="11">
        <f>(S$2)*18-13</f>
        <v>401</v>
      </c>
      <c r="T12" s="6"/>
      <c r="U12" s="11">
        <f>(U$2)*18-13</f>
        <v>383</v>
      </c>
      <c r="V12" s="6"/>
      <c r="W12" s="11">
        <f>(W$2)*18-13</f>
        <v>365</v>
      </c>
      <c r="X12" s="6"/>
      <c r="Y12" s="11">
        <f>(Y$2)*18-13</f>
        <v>347</v>
      </c>
      <c r="Z12" s="6"/>
      <c r="AA12" s="11">
        <f>(AA$2)*18-13</f>
        <v>329</v>
      </c>
      <c r="AB12" s="6"/>
      <c r="AC12" s="11">
        <f>(AC$2)*18-13</f>
        <v>311</v>
      </c>
      <c r="AD12" s="6"/>
      <c r="AE12" s="11">
        <f>(AE$2)*18-13</f>
        <v>293</v>
      </c>
      <c r="AF12" s="6"/>
      <c r="AG12" s="11">
        <f>(AG$2)*18-13</f>
        <v>275</v>
      </c>
      <c r="AH12" s="6"/>
      <c r="AI12" s="11">
        <f>(AI$2)*18-13</f>
        <v>257</v>
      </c>
      <c r="AJ12" s="6"/>
      <c r="AK12" s="11">
        <f>(AK$2)*18-13</f>
        <v>239</v>
      </c>
      <c r="AL12" s="6"/>
      <c r="AM12" s="11">
        <f>(AM$2)*18-13</f>
        <v>221</v>
      </c>
      <c r="AN12" s="6"/>
      <c r="AO12" s="11">
        <f>(AO$2)*18-13</f>
        <v>203</v>
      </c>
      <c r="AP12" s="6"/>
      <c r="AQ12" s="11">
        <f>(AQ$2)*18-13</f>
        <v>185</v>
      </c>
      <c r="AR12" s="6"/>
      <c r="AS12" s="11">
        <f>(AS$2)*18-13</f>
        <v>167</v>
      </c>
      <c r="AT12" s="6"/>
      <c r="AU12" s="11">
        <f>(AU$2)*18-13</f>
        <v>149</v>
      </c>
      <c r="AV12" s="6"/>
      <c r="AW12" s="11">
        <f>(AW$2)*18-13</f>
        <v>131</v>
      </c>
      <c r="AX12" s="6"/>
      <c r="AY12" s="11">
        <f>(AY$2)*18-13</f>
        <v>113</v>
      </c>
      <c r="AZ12" s="6"/>
      <c r="BA12" s="11">
        <f>(BA$2)*18-13</f>
        <v>95</v>
      </c>
      <c r="BB12" s="6"/>
      <c r="BC12" s="11">
        <f>(BC$2)*18-13</f>
        <v>77</v>
      </c>
      <c r="BD12" s="6"/>
      <c r="BE12" s="11">
        <f>(BE$2)*18-13</f>
        <v>59</v>
      </c>
      <c r="BF12" s="6"/>
      <c r="BG12" s="11">
        <f>(BG$2)*18-13</f>
        <v>41</v>
      </c>
      <c r="BH12" s="6"/>
      <c r="BI12" s="11">
        <f>(BI$2)*18-13</f>
        <v>23</v>
      </c>
      <c r="BJ12" s="6"/>
      <c r="BK12" s="11">
        <f>(BK$2)*18-13</f>
        <v>5</v>
      </c>
      <c r="BL12" s="6"/>
      <c r="BM12" s="3"/>
      <c r="BN12" s="13" t="s">
        <v>28</v>
      </c>
    </row>
    <row r="13" spans="1:70" s="5" customFormat="1" ht="13.5" x14ac:dyDescent="0.25">
      <c r="A13" s="10">
        <f>IF(OR(A$3="M3",A$3="S",A$3="STD",A$3="",A$3="A",A$3="AES",A$3="F",A$3="Fiber")," ",IF(OR(A$3="E",A$3="EMB"),IF(MOD(A12,9)=0,"—",16*A12-15),IF(OR(A$3="M",A$3="MADI"),"—",IF(OR(A$3="IPO",A$3="IP out"),IF(MOD(A12-1,18)&gt;=8,"—",16*A12-15),"Err"))))</f>
        <v>8993</v>
      </c>
      <c r="B13" s="7">
        <f>IF(OR(A$3="M3",A$3="S",A$3="STD",A$3="",A$3="A",A$3="AES",A$3="F",A$3="Fiber"),
IF(AND(A$3="M3",MOD(A12-1,9)=8),"Coax"," "),IF(OR(A$3="E",A$3="EMB"),IF(MOD(A12,9)=0,"—",16*A12),IF(OR(A$3="M",A$3="MADI"),"—",IF(OR(A$3="IPO",A$3="IP out"),IF(MOD(A12-1,18)&gt;=8,"—",16*A12),"Err"))))</f>
        <v>9008</v>
      </c>
      <c r="C13" s="10">
        <f>IF(OR(C$3="M3",C$3="S",C$3="STD",C$3="",C$3="A",C$3="AES",C$3="F",C$3="Fiber")," ",IF(OR(C$3="E",C$3="EMB"),IF(MOD(C12,9)=0,"—",16*C12-15),IF(OR(C$3="M",C$3="MADI"),"—",IF(OR(C$3="IPO",C$3="IP out"),IF(MOD(C12-1,18)&gt;=8,"—",16*C12-15),"Err"))))</f>
        <v>8705</v>
      </c>
      <c r="D13" s="7">
        <f>IF(OR(C$3="M3",C$3="S",C$3="STD",C$3="",C$3="A",C$3="AES",C$3="F",C$3="Fiber"),
IF(AND(C$3="M3",MOD(C12-1,9)=8),"Coax"," "),IF(OR(C$3="E",C$3="EMB"),IF(MOD(C12,9)=0,"—",16*C12),IF(OR(C$3="M",C$3="MADI"),"—",IF(OR(C$3="IPO",C$3="IP out"),IF(MOD(C12-1,18)&gt;=8,"—",16*C12),"Err"))))</f>
        <v>8720</v>
      </c>
      <c r="E13" s="10">
        <f>IF(OR(E$3="M3",E$3="S",E$3="STD",E$3="",E$3="A",E$3="AES",E$3="F",E$3="Fiber")," ",IF(OR(E$3="E",E$3="EMB"),IF(MOD(E12,9)=0,"—",16*E12-15),IF(OR(E$3="M",E$3="MADI"),"—",IF(OR(E$3="IPO",E$3="IP out"),IF(MOD(E12-1,18)&gt;=8,"—",16*E12-15),"Err"))))</f>
        <v>8417</v>
      </c>
      <c r="F13" s="7">
        <f>IF(OR(E$3="M3",E$3="S",E$3="STD",E$3="",E$3="A",E$3="AES",E$3="F",E$3="Fiber"),
IF(AND(E$3="M3",MOD(E12-1,9)=8),"Coax"," "),IF(OR(E$3="E",E$3="EMB"),IF(MOD(E12,9)=0,"—",16*E12),IF(OR(E$3="M",E$3="MADI"),"—",IF(OR(E$3="IPO",E$3="IP out"),IF(MOD(E12-1,18)&gt;=8,"—",16*E12),"Err"))))</f>
        <v>8432</v>
      </c>
      <c r="G13" s="10">
        <f>IF(OR(G$3="M3",G$3="S",G$3="STD",G$3="",G$3="A",G$3="AES",G$3="F",G$3="Fiber")," ",IF(OR(G$3="E",G$3="EMB"),IF(MOD(G12,9)=0,"—",16*G12-15),IF(OR(G$3="M",G$3="MADI"),"—",IF(OR(G$3="IPO",G$3="IP out"),IF(MOD(G12-1,18)&gt;=8,"—",16*G12-15),"Err"))))</f>
        <v>8129</v>
      </c>
      <c r="H13" s="7">
        <f>IF(OR(G$3="M3",G$3="S",G$3="STD",G$3="",G$3="A",G$3="AES",G$3="F",G$3="Fiber"),
IF(AND(G$3="M3",MOD(G12-1,9)=8),"Coax"," "),IF(OR(G$3="E",G$3="EMB"),IF(MOD(G12,9)=0,"—",16*G12),IF(OR(G$3="M",G$3="MADI"),"—",IF(OR(G$3="IPO",G$3="IP out"),IF(MOD(G12-1,18)&gt;=8,"—",16*G12),"Err"))))</f>
        <v>8144</v>
      </c>
      <c r="I13" s="10">
        <f>IF(OR(I$3="M3",I$3="S",I$3="STD",I$3="",I$3="A",I$3="AES",I$3="F",I$3="Fiber")," ",IF(OR(I$3="E",I$3="EMB"),IF(MOD(I12,9)=0,"—",16*I12-15),IF(OR(I$3="M",I$3="MADI"),"—",IF(OR(I$3="IPO",I$3="IP out"),IF(MOD(I12-1,18)&gt;=8,"—",16*I12-15),"Err"))))</f>
        <v>7841</v>
      </c>
      <c r="J13" s="7">
        <f>IF(OR(I$3="M3",I$3="S",I$3="STD",I$3="",I$3="A",I$3="AES",I$3="F",I$3="Fiber"),
IF(AND(I$3="M3",MOD(I12-1,9)=8),"Coax"," "),IF(OR(I$3="E",I$3="EMB"),IF(MOD(I12,9)=0,"—",16*I12),IF(OR(I$3="M",I$3="MADI"),"—",IF(OR(I$3="IPO",I$3="IP out"),IF(MOD(I12-1,18)&gt;=8,"—",16*I12),"Err"))))</f>
        <v>7856</v>
      </c>
      <c r="K13" s="10">
        <f>IF(OR(K$3="M3",K$3="S",K$3="STD",K$3="",K$3="A",K$3="AES",K$3="F",K$3="Fiber")," ",IF(OR(K$3="E",K$3="EMB"),IF(MOD(K12,9)=0,"—",16*K12-15),IF(OR(K$3="M",K$3="MADI"),"—",IF(OR(K$3="IPO",K$3="IP out"),IF(MOD(K12-1,18)&gt;=8,"—",16*K12-15),"Err"))))</f>
        <v>7553</v>
      </c>
      <c r="L13" s="7">
        <f>IF(OR(K$3="M3",K$3="S",K$3="STD",K$3="",K$3="A",K$3="AES",K$3="F",K$3="Fiber"),
IF(AND(K$3="M3",MOD(K12-1,9)=8),"Coax"," "),IF(OR(K$3="E",K$3="EMB"),IF(MOD(K12,9)=0,"—",16*K12),IF(OR(K$3="M",K$3="MADI"),"—",IF(OR(K$3="IPO",K$3="IP out"),IF(MOD(K12-1,18)&gt;=8,"—",16*K12),"Err"))))</f>
        <v>7568</v>
      </c>
      <c r="M13" s="10" t="str">
        <f>IF(OR(M$3="M3",M$3="S",M$3="STD",M$3="",M$3="A",M$3="AES",M$3="F",M$3="Fiber")," ",IF(OR(M$3="E",M$3="EMB"),IF(MOD(M12,9)=0,"—",16*M12-15),IF(OR(M$3="M",M$3="MADI"),"—",IF(OR(M$3="IPO",M$3="IP out"),IF(MOD(M12-1,18)&gt;=8,"—",16*M12-15),"Err"))))</f>
        <v xml:space="preserve"> </v>
      </c>
      <c r="N13" s="7" t="str">
        <f>IF(OR(M$3="M3",M$3="S",M$3="STD",M$3="",M$3="A",M$3="AES",M$3="F",M$3="Fiber"),
IF(AND(M$3="M3",MOD(M12-1,9)=8),"Coax"," "),IF(OR(M$3="E",M$3="EMB"),IF(MOD(M12,9)=0,"—",16*M12),IF(OR(M$3="M",M$3="MADI"),"—",IF(OR(M$3="IPO",M$3="IP out"),IF(MOD(M12-1,18)&gt;=8,"—",16*M12),"Err"))))</f>
        <v xml:space="preserve"> </v>
      </c>
      <c r="O13" s="10" t="str">
        <f>IF(OR(O$3="M3",O$3="S",O$3="STD",O$3="",O$3="A",O$3="AES",O$3="F",O$3="Fiber")," ",IF(OR(O$3="E",O$3="EMB"),IF(MOD(O12,9)=0,"—",16*O12-15),IF(OR(O$3="M",O$3="MADI"),"—",IF(OR(O$3="IPO",O$3="IP out"),IF(MOD(O12-1,18)&gt;=8,"—",16*O12-15),"Err"))))</f>
        <v xml:space="preserve"> </v>
      </c>
      <c r="P13" s="7" t="str">
        <f>IF(OR(O$3="M3",O$3="S",O$3="STD",O$3="",O$3="A",O$3="AES",O$3="F",O$3="Fiber"),
IF(AND(O$3="M3",MOD(O12-1,9)=8),"Coax"," "),IF(OR(O$3="E",O$3="EMB"),IF(MOD(O12,9)=0,"—",16*O12),IF(OR(O$3="M",O$3="MADI"),"—",IF(OR(O$3="IPO",O$3="IP out"),IF(MOD(O12-1,18)&gt;=8,"—",16*O12),"Err"))))</f>
        <v xml:space="preserve"> </v>
      </c>
      <c r="Q13" s="10" t="str">
        <f>IF(OR(Q$3="M3",Q$3="S",Q$3="STD",Q$3="",Q$3="A",Q$3="AES",Q$3="F",Q$3="Fiber")," ",IF(OR(Q$3="E",Q$3="EMB"),IF(MOD(Q12,9)=0,"—",16*Q12-15),IF(OR(Q$3="M",Q$3="MADI"),"—",IF(OR(Q$3="IPO",Q$3="IP out"),IF(MOD(Q12-1,18)&gt;=8,"—",16*Q12-15),"Err"))))</f>
        <v xml:space="preserve"> </v>
      </c>
      <c r="R13" s="7" t="str">
        <f>IF(OR(Q$3="M3",Q$3="S",Q$3="STD",Q$3="",Q$3="A",Q$3="AES",Q$3="F",Q$3="Fiber"),
IF(AND(Q$3="M3",MOD(Q12-1,9)=8),"Coax"," "),IF(OR(Q$3="E",Q$3="EMB"),IF(MOD(Q12,9)=0,"—",16*Q12),IF(OR(Q$3="M",Q$3="MADI"),"—",IF(OR(Q$3="IPO",Q$3="IP out"),IF(MOD(Q12-1,18)&gt;=8,"—",16*Q12),"Err"))))</f>
        <v xml:space="preserve"> </v>
      </c>
      <c r="S13" s="10" t="str">
        <f>IF(OR(S$3="M3",S$3="S",S$3="STD",S$3="",S$3="A",S$3="AES",S$3="F",S$3="Fiber")," ",IF(OR(S$3="E",S$3="EMB"),IF(MOD(S12,9)=0,"—",16*S12-15),IF(OR(S$3="M",S$3="MADI"),"—",IF(OR(S$3="IPO",S$3="IP out"),IF(MOD(S12-1,18)&gt;=8,"—",16*S12-15),"Err"))))</f>
        <v xml:space="preserve"> </v>
      </c>
      <c r="T13" s="7" t="str">
        <f>IF(OR(S$3="M3",S$3="S",S$3="STD",S$3="",S$3="A",S$3="AES",S$3="F",S$3="Fiber"),
IF(AND(S$3="M3",MOD(S12-1,9)=8),"Coax"," "),IF(OR(S$3="E",S$3="EMB"),IF(MOD(S12,9)=0,"—",16*S12),IF(OR(S$3="M",S$3="MADI"),"—",IF(OR(S$3="IPO",S$3="IP out"),IF(MOD(S12-1,18)&gt;=8,"—",16*S12),"Err"))))</f>
        <v xml:space="preserve"> </v>
      </c>
      <c r="U13" s="10" t="str">
        <f>IF(OR(U$3="M3",U$3="S",U$3="STD",U$3="",U$3="A",U$3="AES",U$3="F",U$3="Fiber")," ",IF(OR(U$3="E",U$3="EMB"),IF(MOD(U12,9)=0,"—",16*U12-15),IF(OR(U$3="M",U$3="MADI"),"—",IF(OR(U$3="IPO",U$3="IP out"),IF(MOD(U12-1,18)&gt;=8,"—",16*U12-15),"Err"))))</f>
        <v xml:space="preserve"> </v>
      </c>
      <c r="V13" s="7" t="str">
        <f>IF(OR(U$3="M3",U$3="S",U$3="STD",U$3="",U$3="A",U$3="AES",U$3="F",U$3="Fiber"),
IF(AND(U$3="M3",MOD(U12-1,9)=8),"Coax"," "),IF(OR(U$3="E",U$3="EMB"),IF(MOD(U12,9)=0,"—",16*U12),IF(OR(U$3="M",U$3="MADI"),"—",IF(OR(U$3="IPO",U$3="IP out"),IF(MOD(U12-1,18)&gt;=8,"—",16*U12),"Err"))))</f>
        <v xml:space="preserve"> </v>
      </c>
      <c r="W13" s="10" t="str">
        <f>IF(OR(W$3="M3",W$3="S",W$3="STD",W$3="",W$3="A",W$3="AES",W$3="F",W$3="Fiber")," ",IF(OR(W$3="E",W$3="EMB"),IF(MOD(W12,9)=0,"—",16*W12-15),IF(OR(W$3="M",W$3="MADI"),"—",IF(OR(W$3="IPO",W$3="IP out"),IF(MOD(W12-1,18)&gt;=8,"—",16*W12-15),"Err"))))</f>
        <v xml:space="preserve"> </v>
      </c>
      <c r="X13" s="7" t="str">
        <f>IF(OR(W$3="M3",W$3="S",W$3="STD",W$3="",W$3="A",W$3="AES",W$3="F",W$3="Fiber"),
IF(AND(W$3="M3",MOD(W12-1,9)=8),"Coax"," "),IF(OR(W$3="E",W$3="EMB"),IF(MOD(W12,9)=0,"—",16*W12),IF(OR(W$3="M",W$3="MADI"),"—",IF(OR(W$3="IPO",W$3="IP out"),IF(MOD(W12-1,18)&gt;=8,"—",16*W12),"Err"))))</f>
        <v xml:space="preserve"> </v>
      </c>
      <c r="Y13" s="10" t="str">
        <f>IF(OR(Y$3="M3",Y$3="S",Y$3="STD",Y$3="",Y$3="A",Y$3="AES",Y$3="F",Y$3="Fiber")," ",IF(OR(Y$3="E",Y$3="EMB"),IF(MOD(Y12,9)=0,"—",16*Y12-15),IF(OR(Y$3="M",Y$3="MADI"),"—",IF(OR(Y$3="IPO",Y$3="IP out"),IF(MOD(Y12-1,18)&gt;=8,"—",16*Y12-15),"Err"))))</f>
        <v xml:space="preserve"> </v>
      </c>
      <c r="Z13" s="7" t="str">
        <f>IF(OR(Y$3="M3",Y$3="S",Y$3="STD",Y$3="",Y$3="A",Y$3="AES",Y$3="F",Y$3="Fiber"),
IF(AND(Y$3="M3",MOD(Y12-1,9)=8),"Coax"," "),IF(OR(Y$3="E",Y$3="EMB"),IF(MOD(Y12,9)=0,"—",16*Y12),IF(OR(Y$3="M",Y$3="MADI"),"—",IF(OR(Y$3="IPO",Y$3="IP out"),IF(MOD(Y12-1,18)&gt;=8,"—",16*Y12),"Err"))))</f>
        <v xml:space="preserve"> </v>
      </c>
      <c r="AA13" s="10" t="str">
        <f>IF(OR(AA$3="M3",AA$3="S",AA$3="STD",AA$3="",AA$3="A",AA$3="AES",AA$3="F",AA$3="Fiber")," ",IF(OR(AA$3="E",AA$3="EMB"),IF(MOD(AA12,9)=0,"—",16*AA12-15),IF(OR(AA$3="M",AA$3="MADI"),"—",IF(OR(AA$3="IPO",AA$3="IP out"),IF(MOD(AA12-1,18)&gt;=8,"—",16*AA12-15),"Err"))))</f>
        <v xml:space="preserve"> </v>
      </c>
      <c r="AB13" s="7" t="str">
        <f>IF(OR(AA$3="M3",AA$3="S",AA$3="STD",AA$3="",AA$3="A",AA$3="AES",AA$3="F",AA$3="Fiber"),
IF(AND(AA$3="M3",MOD(AA12-1,9)=8),"Coax"," "),IF(OR(AA$3="E",AA$3="EMB"),IF(MOD(AA12,9)=0,"—",16*AA12),IF(OR(AA$3="M",AA$3="MADI"),"—",IF(OR(AA$3="IPO",AA$3="IP out"),IF(MOD(AA12-1,18)&gt;=8,"—",16*AA12),"Err"))))</f>
        <v xml:space="preserve"> </v>
      </c>
      <c r="AC13" s="10" t="str">
        <f>IF(OR(AC$3="M3",AC$3="S",AC$3="STD",AC$3="",AC$3="A",AC$3="AES",AC$3="F",AC$3="Fiber")," ",IF(OR(AC$3="E",AC$3="EMB"),IF(MOD(AC12,9)=0,"—",16*AC12-15),IF(OR(AC$3="M",AC$3="MADI"),"—",IF(OR(AC$3="IPO",AC$3="IP out"),IF(MOD(AC12-1,18)&gt;=8,"—",16*AC12-15),"Err"))))</f>
        <v xml:space="preserve"> </v>
      </c>
      <c r="AD13" s="7" t="str">
        <f>IF(OR(AC$3="M3",AC$3="S",AC$3="STD",AC$3="",AC$3="A",AC$3="AES",AC$3="F",AC$3="Fiber"),
IF(AND(AC$3="M3",MOD(AC12-1,9)=8),"Coax"," "),IF(OR(AC$3="E",AC$3="EMB"),IF(MOD(AC12,9)=0,"—",16*AC12),IF(OR(AC$3="M",AC$3="MADI"),"—",IF(OR(AC$3="IPO",AC$3="IP out"),IF(MOD(AC12-1,18)&gt;=8,"—",16*AC12),"Err"))))</f>
        <v xml:space="preserve"> </v>
      </c>
      <c r="AE13" s="10" t="str">
        <f>IF(OR(AE$3="M3",AE$3="S",AE$3="STD",AE$3="",AE$3="A",AE$3="AES",AE$3="F",AE$3="Fiber")," ",IF(OR(AE$3="E",AE$3="EMB"),IF(MOD(AE12,9)=0,"—",16*AE12-15),IF(OR(AE$3="M",AE$3="MADI"),"—",IF(OR(AE$3="IPO",AE$3="IP out"),IF(MOD(AE12-1,18)&gt;=8,"—",16*AE12-15),"Err"))))</f>
        <v xml:space="preserve"> </v>
      </c>
      <c r="AF13" s="7" t="str">
        <f>IF(OR(AE$3="M3",AE$3="S",AE$3="STD",AE$3="",AE$3="A",AE$3="AES",AE$3="F",AE$3="Fiber"),
IF(AND(AE$3="M3",MOD(AE12-1,9)=8),"Coax"," "),IF(OR(AE$3="E",AE$3="EMB"),IF(MOD(AE12,9)=0,"—",16*AE12),IF(OR(AE$3="M",AE$3="MADI"),"—",IF(OR(AE$3="IPO",AE$3="IP out"),IF(MOD(AE12-1,18)&gt;=8,"—",16*AE12),"Err"))))</f>
        <v xml:space="preserve"> </v>
      </c>
      <c r="AG13" s="10">
        <f>IF(OR(AG$3="M3",AG$3="S",AG$3="STD",AG$3="",AG$3="A",AG$3="AES",AG$3="F",AG$3="Fiber")," ",IF(OR(AG$3="E",AG$3="EMB"),IF(MOD(AG12,9)=0,"—",16*AG12-15),IF(OR(AG$3="M",AG$3="MADI"),"—",IF(OR(AG$3="IPO",AG$3="IP out"),IF(MOD(AG12-1,18)&gt;=8,"—",16*AG12-15),"Err"))))</f>
        <v>4385</v>
      </c>
      <c r="AH13" s="7">
        <f>IF(OR(AG$3="M3",AG$3="S",AG$3="STD",AG$3="",AG$3="A",AG$3="AES",AG$3="F",AG$3="Fiber"),
IF(AND(AG$3="M3",MOD(AG12-1,9)=8),"Coax"," "),IF(OR(AG$3="E",AG$3="EMB"),IF(MOD(AG12,9)=0,"—",16*AG12),IF(OR(AG$3="M",AG$3="MADI"),"—",IF(OR(AG$3="IPO",AG$3="IP out"),IF(MOD(AG12-1,18)&gt;=8,"—",16*AG12),"Err"))))</f>
        <v>4400</v>
      </c>
      <c r="AI13" s="10" t="str">
        <f>IF(OR(AI$3="M3",AI$3="S",AI$3="STD",AI$3="",AI$3="A",AI$3="AES",AI$3="F",AI$3="Fiber")," ",IF(OR(AI$3="E",AI$3="EMB"),IF(MOD(AI12,9)=0,"—",16*AI12-15),IF(OR(AI$3="M",AI$3="MADI"),"—",IF(OR(AI$3="IPO",AI$3="IP out"),IF(MOD(AI12-1,18)&gt;=8,"—",16*AI12-15),"Err"))))</f>
        <v xml:space="preserve"> </v>
      </c>
      <c r="AJ13" s="7" t="str">
        <f>IF(OR(AI$3="M3",AI$3="S",AI$3="STD",AI$3="",AI$3="A",AI$3="AES",AI$3="F",AI$3="Fiber"),
IF(AND(AI$3="M3",MOD(AI12-1,9)=8),"Coax"," "),IF(OR(AI$3="E",AI$3="EMB"),IF(MOD(AI12,9)=0,"—",16*AI12),IF(OR(AI$3="M",AI$3="MADI"),"—",IF(OR(AI$3="IPO",AI$3="IP out"),IF(MOD(AI12-1,18)&gt;=8,"—",16*AI12),"Err"))))</f>
        <v xml:space="preserve"> </v>
      </c>
      <c r="AK13" s="10" t="str">
        <f>IF(OR(AK$3="M3",AK$3="S",AK$3="STD",AK$3="",AK$3="A",AK$3="AES",AK$3="F",AK$3="Fiber")," ",IF(OR(AK$3="E",AK$3="EMB"),IF(MOD(AK12,9)=0,"—",16*AK12-15),IF(OR(AK$3="M",AK$3="MADI"),"—",IF(OR(AK$3="IPO",AK$3="IP out"),IF(MOD(AK12-1,18)&gt;=8,"—",16*AK12-15),"Err"))))</f>
        <v xml:space="preserve"> </v>
      </c>
      <c r="AL13" s="7" t="str">
        <f>IF(OR(AK$3="M3",AK$3="S",AK$3="STD",AK$3="",AK$3="A",AK$3="AES",AK$3="F",AK$3="Fiber"),
IF(AND(AK$3="M3",MOD(AK12-1,9)=8),"Coax"," "),IF(OR(AK$3="E",AK$3="EMB"),IF(MOD(AK12,9)=0,"—",16*AK12),IF(OR(AK$3="M",AK$3="MADI"),"—",IF(OR(AK$3="IPO",AK$3="IP out"),IF(MOD(AK12-1,18)&gt;=8,"—",16*AK12),"Err"))))</f>
        <v xml:space="preserve"> </v>
      </c>
      <c r="AM13" s="10" t="str">
        <f>IF(OR(AM$3="M3",AM$3="S",AM$3="STD",AM$3="",AM$3="A",AM$3="AES",AM$3="F",AM$3="Fiber")," ",IF(OR(AM$3="E",AM$3="EMB"),IF(MOD(AM12,9)=0,"—",16*AM12-15),IF(OR(AM$3="M",AM$3="MADI"),"—",IF(OR(AM$3="IPO",AM$3="IP out"),IF(MOD(AM12-1,18)&gt;=8,"—",16*AM12-15),"Err"))))</f>
        <v xml:space="preserve"> </v>
      </c>
      <c r="AN13" s="7" t="str">
        <f>IF(OR(AM$3="M3",AM$3="S",AM$3="STD",AM$3="",AM$3="A",AM$3="AES",AM$3="F",AM$3="Fiber"),
IF(AND(AM$3="M3",MOD(AM12-1,9)=8),"Coax"," "),IF(OR(AM$3="E",AM$3="EMB"),IF(MOD(AM12,9)=0,"—",16*AM12),IF(OR(AM$3="M",AM$3="MADI"),"—",IF(OR(AM$3="IPO",AM$3="IP out"),IF(MOD(AM12-1,18)&gt;=8,"—",16*AM12),"Err"))))</f>
        <v xml:space="preserve"> </v>
      </c>
      <c r="AO13" s="10" t="str">
        <f>IF(OR(AO$3="M3",AO$3="S",AO$3="STD",AO$3="",AO$3="A",AO$3="AES",AO$3="F",AO$3="Fiber")," ",IF(OR(AO$3="E",AO$3="EMB"),IF(MOD(AO12,9)=0,"—",16*AO12-15),IF(OR(AO$3="M",AO$3="MADI"),"—",IF(OR(AO$3="IPO",AO$3="IP out"),IF(MOD(AO12-1,18)&gt;=8,"—",16*AO12-15),"Err"))))</f>
        <v>—</v>
      </c>
      <c r="AP13" s="7" t="str">
        <f>IF(OR(AO$3="M3",AO$3="S",AO$3="STD",AO$3="",AO$3="A",AO$3="AES",AO$3="F",AO$3="Fiber"),
IF(AND(AO$3="M3",MOD(AO12-1,9)=8),"Coax"," "),IF(OR(AO$3="E",AO$3="EMB"),IF(MOD(AO12,9)=0,"—",16*AO12),IF(OR(AO$3="M",AO$3="MADI"),"—",IF(OR(AO$3="IPO",AO$3="IP out"),IF(MOD(AO12-1,18)&gt;=8,"—",16*AO12),"Err"))))</f>
        <v>—</v>
      </c>
      <c r="AQ13" s="10">
        <f>IF(OR(AQ$3="M3",AQ$3="S",AQ$3="STD",AQ$3="",AQ$3="A",AQ$3="AES",AQ$3="F",AQ$3="Fiber")," ",IF(OR(AQ$3="E",AQ$3="EMB"),IF(MOD(AQ12,9)=0,"—",16*AQ12-15),IF(OR(AQ$3="M",AQ$3="MADI"),"—",IF(OR(AQ$3="IPO",AQ$3="IP out"),IF(MOD(AQ12-1,18)&gt;=8,"—",16*AQ12-15),"Err"))))</f>
        <v>2945</v>
      </c>
      <c r="AR13" s="7">
        <f>IF(OR(AQ$3="M3",AQ$3="S",AQ$3="STD",AQ$3="",AQ$3="A",AQ$3="AES",AQ$3="F",AQ$3="Fiber"),
IF(AND(AQ$3="M3",MOD(AQ12-1,9)=8),"Coax"," "),IF(OR(AQ$3="E",AQ$3="EMB"),IF(MOD(AQ12,9)=0,"—",16*AQ12),IF(OR(AQ$3="M",AQ$3="MADI"),"—",IF(OR(AQ$3="IPO",AQ$3="IP out"),IF(MOD(AQ12-1,18)&gt;=8,"—",16*AQ12),"Err"))))</f>
        <v>2960</v>
      </c>
      <c r="AS13" s="10" t="str">
        <f>IF(OR(AS$3="M3",AS$3="S",AS$3="STD",AS$3="",AS$3="A",AS$3="AES",AS$3="F",AS$3="Fiber")," ",IF(OR(AS$3="E",AS$3="EMB"),IF(MOD(AS12,9)=0,"—",16*AS12-15),IF(OR(AS$3="M",AS$3="MADI"),"—",IF(OR(AS$3="IPO",AS$3="IP out"),IF(MOD(AS12-1,18)&gt;=8,"—",16*AS12-15),"Err"))))</f>
        <v xml:space="preserve"> </v>
      </c>
      <c r="AT13" s="7" t="str">
        <f>IF(OR(AS$3="M3",AS$3="S",AS$3="STD",AS$3="",AS$3="A",AS$3="AES",AS$3="F",AS$3="Fiber"),
IF(AND(AS$3="M3",MOD(AS12-1,9)=8),"Coax"," "),IF(OR(AS$3="E",AS$3="EMB"),IF(MOD(AS12,9)=0,"—",16*AS12),IF(OR(AS$3="M",AS$3="MADI"),"—",IF(OR(AS$3="IPO",AS$3="IP out"),IF(MOD(AS12-1,18)&gt;=8,"—",16*AS12),"Err"))))</f>
        <v xml:space="preserve"> </v>
      </c>
      <c r="AU13" s="10" t="str">
        <f>IF(OR(AU$3="M3",AU$3="S",AU$3="STD",AU$3="",AU$3="A",AU$3="AES",AU$3="F",AU$3="Fiber")," ",IF(OR(AU$3="E",AU$3="EMB"),IF(MOD(AU12,9)=0,"—",16*AU12-15),IF(OR(AU$3="M",AU$3="MADI"),"—",IF(OR(AU$3="IPO",AU$3="IP out"),IF(MOD(AU12-1,18)&gt;=8,"—",16*AU12-15),"Err"))))</f>
        <v xml:space="preserve"> </v>
      </c>
      <c r="AV13" s="7" t="str">
        <f>IF(OR(AU$3="M3",AU$3="S",AU$3="STD",AU$3="",AU$3="A",AU$3="AES",AU$3="F",AU$3="Fiber"),
IF(AND(AU$3="M3",MOD(AU12-1,9)=8),"Coax"," "),IF(OR(AU$3="E",AU$3="EMB"),IF(MOD(AU12,9)=0,"—",16*AU12),IF(OR(AU$3="M",AU$3="MADI"),"—",IF(OR(AU$3="IPO",AU$3="IP out"),IF(MOD(AU12-1,18)&gt;=8,"—",16*AU12),"Err"))))</f>
        <v xml:space="preserve"> </v>
      </c>
      <c r="AW13" s="10">
        <f>IF(OR(AW$3="M3",AW$3="S",AW$3="STD",AW$3="",AW$3="A",AW$3="AES",AW$3="F",AW$3="Fiber")," ",IF(OR(AW$3="E",AW$3="EMB"),IF(MOD(AW12,9)=0,"—",16*AW12-15),IF(OR(AW$3="M",AW$3="MADI"),"—",IF(OR(AW$3="IPO",AW$3="IP out"),IF(MOD(AW12-1,18)&gt;=8,"—",16*AW12-15),"Err"))))</f>
        <v>2081</v>
      </c>
      <c r="AX13" s="7">
        <f>IF(OR(AW$3="M3",AW$3="S",AW$3="STD",AW$3="",AW$3="A",AW$3="AES",AW$3="F",AW$3="Fiber"),
IF(AND(AW$3="M3",MOD(AW12-1,9)=8),"Coax"," "),IF(OR(AW$3="E",AW$3="EMB"),IF(MOD(AW12,9)=0,"—",16*AW12),IF(OR(AW$3="M",AW$3="MADI"),"—",IF(OR(AW$3="IPO",AW$3="IP out"),IF(MOD(AW12-1,18)&gt;=8,"—",16*AW12),"Err"))))</f>
        <v>2096</v>
      </c>
      <c r="AY13" s="10" t="str">
        <f>IF(OR(AY$3="M3",AY$3="S",AY$3="STD",AY$3="",AY$3="A",AY$3="AES",AY$3="F",AY$3="Fiber")," ",IF(OR(AY$3="E",AY$3="EMB"),IF(MOD(AY12,9)=0,"—",16*AY12-15),IF(OR(AY$3="M",AY$3="MADI"),"—",IF(OR(AY$3="IPO",AY$3="IP out"),IF(MOD(AY12-1,18)&gt;=8,"—",16*AY12-15),"Err"))))</f>
        <v xml:space="preserve"> </v>
      </c>
      <c r="AZ13" s="7" t="str">
        <f>IF(OR(AY$3="M3",AY$3="S",AY$3="STD",AY$3="",AY$3="A",AY$3="AES",AY$3="F",AY$3="Fiber"),
IF(AND(AY$3="M3",MOD(AY12-1,9)=8),"Coax"," "),IF(OR(AY$3="E",AY$3="EMB"),IF(MOD(AY12,9)=0,"—",16*AY12),IF(OR(AY$3="M",AY$3="MADI"),"—",IF(OR(AY$3="IPO",AY$3="IP out"),IF(MOD(AY12-1,18)&gt;=8,"—",16*AY12),"Err"))))</f>
        <v xml:space="preserve"> </v>
      </c>
      <c r="BA13" s="10" t="str">
        <f>IF(OR(BA$3="M3",BA$3="S",BA$3="STD",BA$3="",BA$3="A",BA$3="AES",BA$3="F",BA$3="Fiber")," ",IF(OR(BA$3="E",BA$3="EMB"),IF(MOD(BA12,9)=0,"—",16*BA12-15),IF(OR(BA$3="M",BA$3="MADI"),"—",IF(OR(BA$3="IPO",BA$3="IP out"),IF(MOD(BA12-1,18)&gt;=8,"—",16*BA12-15),"Err"))))</f>
        <v xml:space="preserve"> </v>
      </c>
      <c r="BB13" s="7" t="str">
        <f>IF(OR(BA$3="M3",BA$3="S",BA$3="STD",BA$3="",BA$3="A",BA$3="AES",BA$3="F",BA$3="Fiber"),
IF(AND(BA$3="M3",MOD(BA12-1,9)=8),"Coax"," "),IF(OR(BA$3="E",BA$3="EMB"),IF(MOD(BA12,9)=0,"—",16*BA12),IF(OR(BA$3="M",BA$3="MADI"),"—",IF(OR(BA$3="IPO",BA$3="IP out"),IF(MOD(BA12-1,18)&gt;=8,"—",16*BA12),"Err"))))</f>
        <v xml:space="preserve"> </v>
      </c>
      <c r="BC13" s="10" t="str">
        <f>IF(OR(BC$3="M3",BC$3="S",BC$3="STD",BC$3="",BC$3="A",BC$3="AES",BC$3="F",BC$3="Fiber")," ",IF(OR(BC$3="E",BC$3="EMB"),IF(MOD(BC12,9)=0,"—",16*BC12-15),IF(OR(BC$3="M",BC$3="MADI"),"—",IF(OR(BC$3="IPO",BC$3="IP out"),IF(MOD(BC12-1,18)&gt;=8,"—",16*BC12-15),"Err"))))</f>
        <v xml:space="preserve"> </v>
      </c>
      <c r="BD13" s="7" t="str">
        <f>IF(OR(BC$3="M3",BC$3="S",BC$3="STD",BC$3="",BC$3="A",BC$3="AES",BC$3="F",BC$3="Fiber"),
IF(AND(BC$3="M3",MOD(BC12-1,9)=8),"Coax"," "),IF(OR(BC$3="E",BC$3="EMB"),IF(MOD(BC12,9)=0,"—",16*BC12),IF(OR(BC$3="M",BC$3="MADI"),"—",IF(OR(BC$3="IPO",BC$3="IP out"),IF(MOD(BC12-1,18)&gt;=8,"—",16*BC12),"Err"))))</f>
        <v xml:space="preserve"> </v>
      </c>
      <c r="BE13" s="10" t="str">
        <f>IF(OR(BE$3="M3",BE$3="S",BE$3="STD",BE$3="",BE$3="A",BE$3="AES",BE$3="F",BE$3="Fiber")," ",IF(OR(BE$3="E",BE$3="EMB"),IF(MOD(BE12,9)=0,"—",16*BE12-15),IF(OR(BE$3="M",BE$3="MADI"),"—",IF(OR(BE$3="IPO",BE$3="IP out"),IF(MOD(BE12-1,18)&gt;=8,"—",16*BE12-15),"Err"))))</f>
        <v>—</v>
      </c>
      <c r="BF13" s="7" t="str">
        <f>IF(OR(BE$3="M3",BE$3="S",BE$3="STD",BE$3="",BE$3="A",BE$3="AES",BE$3="F",BE$3="Fiber"),
IF(AND(BE$3="M3",MOD(BE12-1,9)=8),"Coax"," "),IF(OR(BE$3="E",BE$3="EMB"),IF(MOD(BE12,9)=0,"—",16*BE12),IF(OR(BE$3="M",BE$3="MADI"),"—",IF(OR(BE$3="IPO",BE$3="IP out"),IF(MOD(BE12-1,18)&gt;=8,"—",16*BE12),"Err"))))</f>
        <v>—</v>
      </c>
      <c r="BG13" s="10">
        <f>IF(OR(BG$3="M3",BG$3="S",BG$3="STD",BG$3="",BG$3="A",BG$3="AES",BG$3="F",BG$3="Fiber")," ",IF(OR(BG$3="E",BG$3="EMB"),IF(MOD(BG12,9)=0,"—",16*BG12-15),IF(OR(BG$3="M",BG$3="MADI"),"—",IF(OR(BG$3="IPO",BG$3="IP out"),IF(MOD(BG12-1,18)&gt;=8,"—",16*BG12-15),"Err"))))</f>
        <v>641</v>
      </c>
      <c r="BH13" s="7">
        <f>IF(OR(BG$3="M3",BG$3="S",BG$3="STD",BG$3="",BG$3="A",BG$3="AES",BG$3="F",BG$3="Fiber"),
IF(AND(BG$3="M3",MOD(BG12-1,9)=8),"Coax"," "),IF(OR(BG$3="E",BG$3="EMB"),IF(MOD(BG12,9)=0,"—",16*BG12),IF(OR(BG$3="M",BG$3="MADI"),"—",IF(OR(BG$3="IPO",BG$3="IP out"),IF(MOD(BG12-1,18)&gt;=8,"—",16*BG12),"Err"))))</f>
        <v>656</v>
      </c>
      <c r="BI13" s="10" t="str">
        <f>IF(OR(BI$3="M3",BI$3="S",BI$3="STD",BI$3="",BI$3="A",BI$3="AES",BI$3="F",BI$3="Fiber")," ",IF(OR(BI$3="E",BI$3="EMB"),IF(MOD(BI12,9)=0,"—",16*BI12-15),IF(OR(BI$3="M",BI$3="MADI"),"—",IF(OR(BI$3="IPO",BI$3="IP out"),IF(MOD(BI12-1,18)&gt;=8,"—",16*BI12-15),"Err"))))</f>
        <v xml:space="preserve"> </v>
      </c>
      <c r="BJ13" s="7" t="str">
        <f>IF(OR(BI$3="M3",BI$3="S",BI$3="STD",BI$3="",BI$3="A",BI$3="AES",BI$3="F",BI$3="Fiber"),
IF(AND(BI$3="M3",MOD(BI12-1,9)=8),"Coax"," "),IF(OR(BI$3="E",BI$3="EMB"),IF(MOD(BI12,9)=0,"—",16*BI12),IF(OR(BI$3="M",BI$3="MADI"),"—",IF(OR(BI$3="IPO",BI$3="IP out"),IF(MOD(BI12-1,18)&gt;=8,"—",16*BI12),"Err"))))</f>
        <v xml:space="preserve"> </v>
      </c>
      <c r="BK13" s="10" t="str">
        <f>IF(OR(BK$3="M3",BK$3="S",BK$3="STD",BK$3="",BK$3="A",BK$3="AES",BK$3="F",BK$3="Fiber")," ",IF(OR(BK$3="E",BK$3="EMB"),IF(MOD(BK12,9)=0,"—",16*BK12-15),IF(OR(BK$3="M",BK$3="MADI"),"—",IF(OR(BK$3="IPO",BK$3="IP out"),IF(MOD(BK12-1,18)&gt;=8,"—",16*BK12-15),"Err"))))</f>
        <v xml:space="preserve"> </v>
      </c>
      <c r="BL13" s="7" t="str">
        <f>IF(OR(BK$3="M3",BK$3="S",BK$3="STD",BK$3="",BK$3="A",BK$3="AES",BK$3="F",BK$3="Fiber"),
IF(AND(BK$3="M3",MOD(BK12-1,9)=8),"Coax"," "),IF(OR(BK$3="E",BK$3="EMB"),IF(MOD(BK12,9)=0,"—",16*BK12),IF(OR(BK$3="M",BK$3="MADI"),"—",IF(OR(BK$3="IPO",BK$3="IP out"),IF(MOD(BK12-1,18)&gt;=8,"—",16*BK12),"Err"))))</f>
        <v xml:space="preserve"> </v>
      </c>
      <c r="BM13" s="12"/>
      <c r="BN13" s="14"/>
    </row>
    <row r="14" spans="1:70" s="1" customFormat="1" x14ac:dyDescent="0.25">
      <c r="A14" s="11">
        <f>(A$2)*18-12</f>
        <v>564</v>
      </c>
      <c r="B14" s="6"/>
      <c r="C14" s="11">
        <f>(C$2)*18-12</f>
        <v>546</v>
      </c>
      <c r="D14" s="6"/>
      <c r="E14" s="11">
        <f>(E$2)*18-12</f>
        <v>528</v>
      </c>
      <c r="F14" s="6"/>
      <c r="G14" s="11">
        <f>(G$2)*18-12</f>
        <v>510</v>
      </c>
      <c r="H14" s="6"/>
      <c r="I14" s="11">
        <f>(I$2)*18-12</f>
        <v>492</v>
      </c>
      <c r="J14" s="6"/>
      <c r="K14" s="11">
        <f>(K$2)*18-12</f>
        <v>474</v>
      </c>
      <c r="L14" s="6"/>
      <c r="M14" s="11">
        <f>(M$2)*18-12</f>
        <v>456</v>
      </c>
      <c r="N14" s="6"/>
      <c r="O14" s="11">
        <f>(O$2)*18-12</f>
        <v>438</v>
      </c>
      <c r="P14" s="6"/>
      <c r="Q14" s="11">
        <f>(Q$2)*18-12</f>
        <v>420</v>
      </c>
      <c r="R14" s="6"/>
      <c r="S14" s="11">
        <f>(S$2)*18-12</f>
        <v>402</v>
      </c>
      <c r="T14" s="6"/>
      <c r="U14" s="11">
        <f>(U$2)*18-12</f>
        <v>384</v>
      </c>
      <c r="V14" s="6"/>
      <c r="W14" s="11">
        <f>(W$2)*18-12</f>
        <v>366</v>
      </c>
      <c r="X14" s="6"/>
      <c r="Y14" s="11">
        <f>(Y$2)*18-12</f>
        <v>348</v>
      </c>
      <c r="Z14" s="6"/>
      <c r="AA14" s="11">
        <f>(AA$2)*18-12</f>
        <v>330</v>
      </c>
      <c r="AB14" s="6"/>
      <c r="AC14" s="11">
        <f>(AC$2)*18-12</f>
        <v>312</v>
      </c>
      <c r="AD14" s="6"/>
      <c r="AE14" s="11">
        <f>(AE$2)*18-12</f>
        <v>294</v>
      </c>
      <c r="AF14" s="6"/>
      <c r="AG14" s="11">
        <f>(AG$2)*18-12</f>
        <v>276</v>
      </c>
      <c r="AH14" s="6"/>
      <c r="AI14" s="11">
        <f>(AI$2)*18-12</f>
        <v>258</v>
      </c>
      <c r="AJ14" s="6"/>
      <c r="AK14" s="11">
        <f>(AK$2)*18-12</f>
        <v>240</v>
      </c>
      <c r="AL14" s="6"/>
      <c r="AM14" s="11">
        <f>(AM$2)*18-12</f>
        <v>222</v>
      </c>
      <c r="AN14" s="6"/>
      <c r="AO14" s="11">
        <f>(AO$2)*18-12</f>
        <v>204</v>
      </c>
      <c r="AP14" s="6"/>
      <c r="AQ14" s="11">
        <f>(AQ$2)*18-12</f>
        <v>186</v>
      </c>
      <c r="AR14" s="6"/>
      <c r="AS14" s="11">
        <f>(AS$2)*18-12</f>
        <v>168</v>
      </c>
      <c r="AT14" s="6"/>
      <c r="AU14" s="11">
        <f>(AU$2)*18-12</f>
        <v>150</v>
      </c>
      <c r="AV14" s="6"/>
      <c r="AW14" s="11">
        <f>(AW$2)*18-12</f>
        <v>132</v>
      </c>
      <c r="AX14" s="6"/>
      <c r="AY14" s="11">
        <f>(AY$2)*18-12</f>
        <v>114</v>
      </c>
      <c r="AZ14" s="6"/>
      <c r="BA14" s="11">
        <f>(BA$2)*18-12</f>
        <v>96</v>
      </c>
      <c r="BB14" s="6"/>
      <c r="BC14" s="11">
        <f>(BC$2)*18-12</f>
        <v>78</v>
      </c>
      <c r="BD14" s="6"/>
      <c r="BE14" s="11">
        <f>(BE$2)*18-12</f>
        <v>60</v>
      </c>
      <c r="BF14" s="6"/>
      <c r="BG14" s="11">
        <f>(BG$2)*18-12</f>
        <v>42</v>
      </c>
      <c r="BH14" s="6"/>
      <c r="BI14" s="11">
        <f>(BI$2)*18-12</f>
        <v>24</v>
      </c>
      <c r="BJ14" s="6"/>
      <c r="BK14" s="11">
        <f>(BK$2)*18-12</f>
        <v>6</v>
      </c>
      <c r="BL14" s="6"/>
      <c r="BM14" s="3"/>
      <c r="BN14" s="14" t="s">
        <v>4</v>
      </c>
    </row>
    <row r="15" spans="1:70" s="5" customFormat="1" ht="13.5" x14ac:dyDescent="0.25">
      <c r="A15" s="10">
        <f>IF(OR(A$3="M3",A$3="S",A$3="STD",A$3="",A$3="A",A$3="AES",A$3="F",A$3="Fiber")," ",IF(OR(A$3="E",A$3="EMB"),IF(MOD(A14,9)=0,"—",16*A14-15),IF(OR(A$3="M",A$3="MADI"),"—",IF(OR(A$3="IPO",A$3="IP out"),IF(MOD(A14-1,18)&gt;=8,"—",16*A14-15),"Err"))))</f>
        <v>9009</v>
      </c>
      <c r="B15" s="7">
        <f>IF(OR(A$3="M3",A$3="S",A$3="STD",A$3="",A$3="A",A$3="AES",A$3="F",A$3="Fiber"),
IF(AND(A$3="M3",MOD(A14-1,9)=8),"Coax"," "),IF(OR(A$3="E",A$3="EMB"),IF(MOD(A14,9)=0,"—",16*A14),IF(OR(A$3="M",A$3="MADI"),"—",IF(OR(A$3="IPO",A$3="IP out"),IF(MOD(A14-1,18)&gt;=8,"—",16*A14),"Err"))))</f>
        <v>9024</v>
      </c>
      <c r="C15" s="10">
        <f>IF(OR(C$3="M3",C$3="S",C$3="STD",C$3="",C$3="A",C$3="AES",C$3="F",C$3="Fiber")," ",IF(OR(C$3="E",C$3="EMB"),IF(MOD(C14,9)=0,"—",16*C14-15),IF(OR(C$3="M",C$3="MADI"),"—",IF(OR(C$3="IPO",C$3="IP out"),IF(MOD(C14-1,18)&gt;=8,"—",16*C14-15),"Err"))))</f>
        <v>8721</v>
      </c>
      <c r="D15" s="7">
        <f>IF(OR(C$3="M3",C$3="S",C$3="STD",C$3="",C$3="A",C$3="AES",C$3="F",C$3="Fiber"),
IF(AND(C$3="M3",MOD(C14-1,9)=8),"Coax"," "),IF(OR(C$3="E",C$3="EMB"),IF(MOD(C14,9)=0,"—",16*C14),IF(OR(C$3="M",C$3="MADI"),"—",IF(OR(C$3="IPO",C$3="IP out"),IF(MOD(C14-1,18)&gt;=8,"—",16*C14),"Err"))))</f>
        <v>8736</v>
      </c>
      <c r="E15" s="10">
        <f>IF(OR(E$3="M3",E$3="S",E$3="STD",E$3="",E$3="A",E$3="AES",E$3="F",E$3="Fiber")," ",IF(OR(E$3="E",E$3="EMB"),IF(MOD(E14,9)=0,"—",16*E14-15),IF(OR(E$3="M",E$3="MADI"),"—",IF(OR(E$3="IPO",E$3="IP out"),IF(MOD(E14-1,18)&gt;=8,"—",16*E14-15),"Err"))))</f>
        <v>8433</v>
      </c>
      <c r="F15" s="7">
        <f>IF(OR(E$3="M3",E$3="S",E$3="STD",E$3="",E$3="A",E$3="AES",E$3="F",E$3="Fiber"),
IF(AND(E$3="M3",MOD(E14-1,9)=8),"Coax"," "),IF(OR(E$3="E",E$3="EMB"),IF(MOD(E14,9)=0,"—",16*E14),IF(OR(E$3="M",E$3="MADI"),"—",IF(OR(E$3="IPO",E$3="IP out"),IF(MOD(E14-1,18)&gt;=8,"—",16*E14),"Err"))))</f>
        <v>8448</v>
      </c>
      <c r="G15" s="10">
        <f>IF(OR(G$3="M3",G$3="S",G$3="STD",G$3="",G$3="A",G$3="AES",G$3="F",G$3="Fiber")," ",IF(OR(G$3="E",G$3="EMB"),IF(MOD(G14,9)=0,"—",16*G14-15),IF(OR(G$3="M",G$3="MADI"),"—",IF(OR(G$3="IPO",G$3="IP out"),IF(MOD(G14-1,18)&gt;=8,"—",16*G14-15),"Err"))))</f>
        <v>8145</v>
      </c>
      <c r="H15" s="7">
        <f>IF(OR(G$3="M3",G$3="S",G$3="STD",G$3="",G$3="A",G$3="AES",G$3="F",G$3="Fiber"),
IF(AND(G$3="M3",MOD(G14-1,9)=8),"Coax"," "),IF(OR(G$3="E",G$3="EMB"),IF(MOD(G14,9)=0,"—",16*G14),IF(OR(G$3="M",G$3="MADI"),"—",IF(OR(G$3="IPO",G$3="IP out"),IF(MOD(G14-1,18)&gt;=8,"—",16*G14),"Err"))))</f>
        <v>8160</v>
      </c>
      <c r="I15" s="10">
        <f>IF(OR(I$3="M3",I$3="S",I$3="STD",I$3="",I$3="A",I$3="AES",I$3="F",I$3="Fiber")," ",IF(OR(I$3="E",I$3="EMB"),IF(MOD(I14,9)=0,"—",16*I14-15),IF(OR(I$3="M",I$3="MADI"),"—",IF(OR(I$3="IPO",I$3="IP out"),IF(MOD(I14-1,18)&gt;=8,"—",16*I14-15),"Err"))))</f>
        <v>7857</v>
      </c>
      <c r="J15" s="7">
        <f>IF(OR(I$3="M3",I$3="S",I$3="STD",I$3="",I$3="A",I$3="AES",I$3="F",I$3="Fiber"),
IF(AND(I$3="M3",MOD(I14-1,9)=8),"Coax"," "),IF(OR(I$3="E",I$3="EMB"),IF(MOD(I14,9)=0,"—",16*I14),IF(OR(I$3="M",I$3="MADI"),"—",IF(OR(I$3="IPO",I$3="IP out"),IF(MOD(I14-1,18)&gt;=8,"—",16*I14),"Err"))))</f>
        <v>7872</v>
      </c>
      <c r="K15" s="10">
        <f>IF(OR(K$3="M3",K$3="S",K$3="STD",K$3="",K$3="A",K$3="AES",K$3="F",K$3="Fiber")," ",IF(OR(K$3="E",K$3="EMB"),IF(MOD(K14,9)=0,"—",16*K14-15),IF(OR(K$3="M",K$3="MADI"),"—",IF(OR(K$3="IPO",K$3="IP out"),IF(MOD(K14-1,18)&gt;=8,"—",16*K14-15),"Err"))))</f>
        <v>7569</v>
      </c>
      <c r="L15" s="7">
        <f>IF(OR(K$3="M3",K$3="S",K$3="STD",K$3="",K$3="A",K$3="AES",K$3="F",K$3="Fiber"),
IF(AND(K$3="M3",MOD(K14-1,9)=8),"Coax"," "),IF(OR(K$3="E",K$3="EMB"),IF(MOD(K14,9)=0,"—",16*K14),IF(OR(K$3="M",K$3="MADI"),"—",IF(OR(K$3="IPO",K$3="IP out"),IF(MOD(K14-1,18)&gt;=8,"—",16*K14),"Err"))))</f>
        <v>7584</v>
      </c>
      <c r="M15" s="10" t="str">
        <f>IF(OR(M$3="M3",M$3="S",M$3="STD",M$3="",M$3="A",M$3="AES",M$3="F",M$3="Fiber")," ",IF(OR(M$3="E",M$3="EMB"),IF(MOD(M14,9)=0,"—",16*M14-15),IF(OR(M$3="M",M$3="MADI"),"—",IF(OR(M$3="IPO",M$3="IP out"),IF(MOD(M14-1,18)&gt;=8,"—",16*M14-15),"Err"))))</f>
        <v xml:space="preserve"> </v>
      </c>
      <c r="N15" s="7" t="str">
        <f>IF(OR(M$3="M3",M$3="S",M$3="STD",M$3="",M$3="A",M$3="AES",M$3="F",M$3="Fiber"),
IF(AND(M$3="M3",MOD(M14-1,9)=8),"Coax"," "),IF(OR(M$3="E",M$3="EMB"),IF(MOD(M14,9)=0,"—",16*M14),IF(OR(M$3="M",M$3="MADI"),"—",IF(OR(M$3="IPO",M$3="IP out"),IF(MOD(M14-1,18)&gt;=8,"—",16*M14),"Err"))))</f>
        <v xml:space="preserve"> </v>
      </c>
      <c r="O15" s="10" t="str">
        <f>IF(OR(O$3="M3",O$3="S",O$3="STD",O$3="",O$3="A",O$3="AES",O$3="F",O$3="Fiber")," ",IF(OR(O$3="E",O$3="EMB"),IF(MOD(O14,9)=0,"—",16*O14-15),IF(OR(O$3="M",O$3="MADI"),"—",IF(OR(O$3="IPO",O$3="IP out"),IF(MOD(O14-1,18)&gt;=8,"—",16*O14-15),"Err"))))</f>
        <v xml:space="preserve"> </v>
      </c>
      <c r="P15" s="7" t="str">
        <f>IF(OR(O$3="M3",O$3="S",O$3="STD",O$3="",O$3="A",O$3="AES",O$3="F",O$3="Fiber"),
IF(AND(O$3="M3",MOD(O14-1,9)=8),"Coax"," "),IF(OR(O$3="E",O$3="EMB"),IF(MOD(O14,9)=0,"—",16*O14),IF(OR(O$3="M",O$3="MADI"),"—",IF(OR(O$3="IPO",O$3="IP out"),IF(MOD(O14-1,18)&gt;=8,"—",16*O14),"Err"))))</f>
        <v xml:space="preserve"> </v>
      </c>
      <c r="Q15" s="10" t="str">
        <f>IF(OR(Q$3="M3",Q$3="S",Q$3="STD",Q$3="",Q$3="A",Q$3="AES",Q$3="F",Q$3="Fiber")," ",IF(OR(Q$3="E",Q$3="EMB"),IF(MOD(Q14,9)=0,"—",16*Q14-15),IF(OR(Q$3="M",Q$3="MADI"),"—",IF(OR(Q$3="IPO",Q$3="IP out"),IF(MOD(Q14-1,18)&gt;=8,"—",16*Q14-15),"Err"))))</f>
        <v xml:space="preserve"> </v>
      </c>
      <c r="R15" s="7" t="str">
        <f>IF(OR(Q$3="M3",Q$3="S",Q$3="STD",Q$3="",Q$3="A",Q$3="AES",Q$3="F",Q$3="Fiber"),
IF(AND(Q$3="M3",MOD(Q14-1,9)=8),"Coax"," "),IF(OR(Q$3="E",Q$3="EMB"),IF(MOD(Q14,9)=0,"—",16*Q14),IF(OR(Q$3="M",Q$3="MADI"),"—",IF(OR(Q$3="IPO",Q$3="IP out"),IF(MOD(Q14-1,18)&gt;=8,"—",16*Q14),"Err"))))</f>
        <v xml:space="preserve"> </v>
      </c>
      <c r="S15" s="10" t="str">
        <f>IF(OR(S$3="M3",S$3="S",S$3="STD",S$3="",S$3="A",S$3="AES",S$3="F",S$3="Fiber")," ",IF(OR(S$3="E",S$3="EMB"),IF(MOD(S14,9)=0,"—",16*S14-15),IF(OR(S$3="M",S$3="MADI"),"—",IF(OR(S$3="IPO",S$3="IP out"),IF(MOD(S14-1,18)&gt;=8,"—",16*S14-15),"Err"))))</f>
        <v xml:space="preserve"> </v>
      </c>
      <c r="T15" s="7" t="str">
        <f>IF(OR(S$3="M3",S$3="S",S$3="STD",S$3="",S$3="A",S$3="AES",S$3="F",S$3="Fiber"),
IF(AND(S$3="M3",MOD(S14-1,9)=8),"Coax"," "),IF(OR(S$3="E",S$3="EMB"),IF(MOD(S14,9)=0,"—",16*S14),IF(OR(S$3="M",S$3="MADI"),"—",IF(OR(S$3="IPO",S$3="IP out"),IF(MOD(S14-1,18)&gt;=8,"—",16*S14),"Err"))))</f>
        <v xml:space="preserve"> </v>
      </c>
      <c r="U15" s="10" t="str">
        <f>IF(OR(U$3="M3",U$3="S",U$3="STD",U$3="",U$3="A",U$3="AES",U$3="F",U$3="Fiber")," ",IF(OR(U$3="E",U$3="EMB"),IF(MOD(U14,9)=0,"—",16*U14-15),IF(OR(U$3="M",U$3="MADI"),"—",IF(OR(U$3="IPO",U$3="IP out"),IF(MOD(U14-1,18)&gt;=8,"—",16*U14-15),"Err"))))</f>
        <v xml:space="preserve"> </v>
      </c>
      <c r="V15" s="7" t="str">
        <f>IF(OR(U$3="M3",U$3="S",U$3="STD",U$3="",U$3="A",U$3="AES",U$3="F",U$3="Fiber"),
IF(AND(U$3="M3",MOD(U14-1,9)=8),"Coax"," "),IF(OR(U$3="E",U$3="EMB"),IF(MOD(U14,9)=0,"—",16*U14),IF(OR(U$3="M",U$3="MADI"),"—",IF(OR(U$3="IPO",U$3="IP out"),IF(MOD(U14-1,18)&gt;=8,"—",16*U14),"Err"))))</f>
        <v xml:space="preserve"> </v>
      </c>
      <c r="W15" s="10" t="str">
        <f>IF(OR(W$3="M3",W$3="S",W$3="STD",W$3="",W$3="A",W$3="AES",W$3="F",W$3="Fiber")," ",IF(OR(W$3="E",W$3="EMB"),IF(MOD(W14,9)=0,"—",16*W14-15),IF(OR(W$3="M",W$3="MADI"),"—",IF(OR(W$3="IPO",W$3="IP out"),IF(MOD(W14-1,18)&gt;=8,"—",16*W14-15),"Err"))))</f>
        <v xml:space="preserve"> </v>
      </c>
      <c r="X15" s="7" t="str">
        <f>IF(OR(W$3="M3",W$3="S",W$3="STD",W$3="",W$3="A",W$3="AES",W$3="F",W$3="Fiber"),
IF(AND(W$3="M3",MOD(W14-1,9)=8),"Coax"," "),IF(OR(W$3="E",W$3="EMB"),IF(MOD(W14,9)=0,"—",16*W14),IF(OR(W$3="M",W$3="MADI"),"—",IF(OR(W$3="IPO",W$3="IP out"),IF(MOD(W14-1,18)&gt;=8,"—",16*W14),"Err"))))</f>
        <v xml:space="preserve"> </v>
      </c>
      <c r="Y15" s="10" t="str">
        <f>IF(OR(Y$3="M3",Y$3="S",Y$3="STD",Y$3="",Y$3="A",Y$3="AES",Y$3="F",Y$3="Fiber")," ",IF(OR(Y$3="E",Y$3="EMB"),IF(MOD(Y14,9)=0,"—",16*Y14-15),IF(OR(Y$3="M",Y$3="MADI"),"—",IF(OR(Y$3="IPO",Y$3="IP out"),IF(MOD(Y14-1,18)&gt;=8,"—",16*Y14-15),"Err"))))</f>
        <v xml:space="preserve"> </v>
      </c>
      <c r="Z15" s="7" t="str">
        <f>IF(OR(Y$3="M3",Y$3="S",Y$3="STD",Y$3="",Y$3="A",Y$3="AES",Y$3="F",Y$3="Fiber"),
IF(AND(Y$3="M3",MOD(Y14-1,9)=8),"Coax"," "),IF(OR(Y$3="E",Y$3="EMB"),IF(MOD(Y14,9)=0,"—",16*Y14),IF(OR(Y$3="M",Y$3="MADI"),"—",IF(OR(Y$3="IPO",Y$3="IP out"),IF(MOD(Y14-1,18)&gt;=8,"—",16*Y14),"Err"))))</f>
        <v xml:space="preserve"> </v>
      </c>
      <c r="AA15" s="10" t="str">
        <f>IF(OR(AA$3="M3",AA$3="S",AA$3="STD",AA$3="",AA$3="A",AA$3="AES",AA$3="F",AA$3="Fiber")," ",IF(OR(AA$3="E",AA$3="EMB"),IF(MOD(AA14,9)=0,"—",16*AA14-15),IF(OR(AA$3="M",AA$3="MADI"),"—",IF(OR(AA$3="IPO",AA$3="IP out"),IF(MOD(AA14-1,18)&gt;=8,"—",16*AA14-15),"Err"))))</f>
        <v xml:space="preserve"> </v>
      </c>
      <c r="AB15" s="7" t="str">
        <f>IF(OR(AA$3="M3",AA$3="S",AA$3="STD",AA$3="",AA$3="A",AA$3="AES",AA$3="F",AA$3="Fiber"),
IF(AND(AA$3="M3",MOD(AA14-1,9)=8),"Coax"," "),IF(OR(AA$3="E",AA$3="EMB"),IF(MOD(AA14,9)=0,"—",16*AA14),IF(OR(AA$3="M",AA$3="MADI"),"—",IF(OR(AA$3="IPO",AA$3="IP out"),IF(MOD(AA14-1,18)&gt;=8,"—",16*AA14),"Err"))))</f>
        <v xml:space="preserve"> </v>
      </c>
      <c r="AC15" s="10" t="str">
        <f>IF(OR(AC$3="M3",AC$3="S",AC$3="STD",AC$3="",AC$3="A",AC$3="AES",AC$3="F",AC$3="Fiber")," ",IF(OR(AC$3="E",AC$3="EMB"),IF(MOD(AC14,9)=0,"—",16*AC14-15),IF(OR(AC$3="M",AC$3="MADI"),"—",IF(OR(AC$3="IPO",AC$3="IP out"),IF(MOD(AC14-1,18)&gt;=8,"—",16*AC14-15),"Err"))))</f>
        <v xml:space="preserve"> </v>
      </c>
      <c r="AD15" s="7" t="str">
        <f>IF(OR(AC$3="M3",AC$3="S",AC$3="STD",AC$3="",AC$3="A",AC$3="AES",AC$3="F",AC$3="Fiber"),
IF(AND(AC$3="M3",MOD(AC14-1,9)=8),"Coax"," "),IF(OR(AC$3="E",AC$3="EMB"),IF(MOD(AC14,9)=0,"—",16*AC14),IF(OR(AC$3="M",AC$3="MADI"),"—",IF(OR(AC$3="IPO",AC$3="IP out"),IF(MOD(AC14-1,18)&gt;=8,"—",16*AC14),"Err"))))</f>
        <v xml:space="preserve"> </v>
      </c>
      <c r="AE15" s="10" t="str">
        <f>IF(OR(AE$3="M3",AE$3="S",AE$3="STD",AE$3="",AE$3="A",AE$3="AES",AE$3="F",AE$3="Fiber")," ",IF(OR(AE$3="E",AE$3="EMB"),IF(MOD(AE14,9)=0,"—",16*AE14-15),IF(OR(AE$3="M",AE$3="MADI"),"—",IF(OR(AE$3="IPO",AE$3="IP out"),IF(MOD(AE14-1,18)&gt;=8,"—",16*AE14-15),"Err"))))</f>
        <v xml:space="preserve"> </v>
      </c>
      <c r="AF15" s="7" t="str">
        <f>IF(OR(AE$3="M3",AE$3="S",AE$3="STD",AE$3="",AE$3="A",AE$3="AES",AE$3="F",AE$3="Fiber"),
IF(AND(AE$3="M3",MOD(AE14-1,9)=8),"Coax"," "),IF(OR(AE$3="E",AE$3="EMB"),IF(MOD(AE14,9)=0,"—",16*AE14),IF(OR(AE$3="M",AE$3="MADI"),"—",IF(OR(AE$3="IPO",AE$3="IP out"),IF(MOD(AE14-1,18)&gt;=8,"—",16*AE14),"Err"))))</f>
        <v xml:space="preserve"> </v>
      </c>
      <c r="AG15" s="10">
        <f>IF(OR(AG$3="M3",AG$3="S",AG$3="STD",AG$3="",AG$3="A",AG$3="AES",AG$3="F",AG$3="Fiber")," ",IF(OR(AG$3="E",AG$3="EMB"),IF(MOD(AG14,9)=0,"—",16*AG14-15),IF(OR(AG$3="M",AG$3="MADI"),"—",IF(OR(AG$3="IPO",AG$3="IP out"),IF(MOD(AG14-1,18)&gt;=8,"—",16*AG14-15),"Err"))))</f>
        <v>4401</v>
      </c>
      <c r="AH15" s="7">
        <f>IF(OR(AG$3="M3",AG$3="S",AG$3="STD",AG$3="",AG$3="A",AG$3="AES",AG$3="F",AG$3="Fiber"),
IF(AND(AG$3="M3",MOD(AG14-1,9)=8),"Coax"," "),IF(OR(AG$3="E",AG$3="EMB"),IF(MOD(AG14,9)=0,"—",16*AG14),IF(OR(AG$3="M",AG$3="MADI"),"—",IF(OR(AG$3="IPO",AG$3="IP out"),IF(MOD(AG14-1,18)&gt;=8,"—",16*AG14),"Err"))))</f>
        <v>4416</v>
      </c>
      <c r="AI15" s="10" t="str">
        <f>IF(OR(AI$3="M3",AI$3="S",AI$3="STD",AI$3="",AI$3="A",AI$3="AES",AI$3="F",AI$3="Fiber")," ",IF(OR(AI$3="E",AI$3="EMB"),IF(MOD(AI14,9)=0,"—",16*AI14-15),IF(OR(AI$3="M",AI$3="MADI"),"—",IF(OR(AI$3="IPO",AI$3="IP out"),IF(MOD(AI14-1,18)&gt;=8,"—",16*AI14-15),"Err"))))</f>
        <v xml:space="preserve"> </v>
      </c>
      <c r="AJ15" s="7" t="str">
        <f>IF(OR(AI$3="M3",AI$3="S",AI$3="STD",AI$3="",AI$3="A",AI$3="AES",AI$3="F",AI$3="Fiber"),
IF(AND(AI$3="M3",MOD(AI14-1,9)=8),"Coax"," "),IF(OR(AI$3="E",AI$3="EMB"),IF(MOD(AI14,9)=0,"—",16*AI14),IF(OR(AI$3="M",AI$3="MADI"),"—",IF(OR(AI$3="IPO",AI$3="IP out"),IF(MOD(AI14-1,18)&gt;=8,"—",16*AI14),"Err"))))</f>
        <v xml:space="preserve"> </v>
      </c>
      <c r="AK15" s="10" t="str">
        <f>IF(OR(AK$3="M3",AK$3="S",AK$3="STD",AK$3="",AK$3="A",AK$3="AES",AK$3="F",AK$3="Fiber")," ",IF(OR(AK$3="E",AK$3="EMB"),IF(MOD(AK14,9)=0,"—",16*AK14-15),IF(OR(AK$3="M",AK$3="MADI"),"—",IF(OR(AK$3="IPO",AK$3="IP out"),IF(MOD(AK14-1,18)&gt;=8,"—",16*AK14-15),"Err"))))</f>
        <v xml:space="preserve"> </v>
      </c>
      <c r="AL15" s="7" t="str">
        <f>IF(OR(AK$3="M3",AK$3="S",AK$3="STD",AK$3="",AK$3="A",AK$3="AES",AK$3="F",AK$3="Fiber"),
IF(AND(AK$3="M3",MOD(AK14-1,9)=8),"Coax"," "),IF(OR(AK$3="E",AK$3="EMB"),IF(MOD(AK14,9)=0,"—",16*AK14),IF(OR(AK$3="M",AK$3="MADI"),"—",IF(OR(AK$3="IPO",AK$3="IP out"),IF(MOD(AK14-1,18)&gt;=8,"—",16*AK14),"Err"))))</f>
        <v xml:space="preserve"> </v>
      </c>
      <c r="AM15" s="10" t="str">
        <f>IF(OR(AM$3="M3",AM$3="S",AM$3="STD",AM$3="",AM$3="A",AM$3="AES",AM$3="F",AM$3="Fiber")," ",IF(OR(AM$3="E",AM$3="EMB"),IF(MOD(AM14,9)=0,"—",16*AM14-15),IF(OR(AM$3="M",AM$3="MADI"),"—",IF(OR(AM$3="IPO",AM$3="IP out"),IF(MOD(AM14-1,18)&gt;=8,"—",16*AM14-15),"Err"))))</f>
        <v xml:space="preserve"> </v>
      </c>
      <c r="AN15" s="7" t="str">
        <f>IF(OR(AM$3="M3",AM$3="S",AM$3="STD",AM$3="",AM$3="A",AM$3="AES",AM$3="F",AM$3="Fiber"),
IF(AND(AM$3="M3",MOD(AM14-1,9)=8),"Coax"," "),IF(OR(AM$3="E",AM$3="EMB"),IF(MOD(AM14,9)=0,"—",16*AM14),IF(OR(AM$3="M",AM$3="MADI"),"—",IF(OR(AM$3="IPO",AM$3="IP out"),IF(MOD(AM14-1,18)&gt;=8,"—",16*AM14),"Err"))))</f>
        <v xml:space="preserve"> </v>
      </c>
      <c r="AO15" s="10" t="str">
        <f>IF(OR(AO$3="M3",AO$3="S",AO$3="STD",AO$3="",AO$3="A",AO$3="AES",AO$3="F",AO$3="Fiber")," ",IF(OR(AO$3="E",AO$3="EMB"),IF(MOD(AO14,9)=0,"—",16*AO14-15),IF(OR(AO$3="M",AO$3="MADI"),"—",IF(OR(AO$3="IPO",AO$3="IP out"),IF(MOD(AO14-1,18)&gt;=8,"—",16*AO14-15),"Err"))))</f>
        <v>—</v>
      </c>
      <c r="AP15" s="7" t="str">
        <f>IF(OR(AO$3="M3",AO$3="S",AO$3="STD",AO$3="",AO$3="A",AO$3="AES",AO$3="F",AO$3="Fiber"),
IF(AND(AO$3="M3",MOD(AO14-1,9)=8),"Coax"," "),IF(OR(AO$3="E",AO$3="EMB"),IF(MOD(AO14,9)=0,"—",16*AO14),IF(OR(AO$3="M",AO$3="MADI"),"—",IF(OR(AO$3="IPO",AO$3="IP out"),IF(MOD(AO14-1,18)&gt;=8,"—",16*AO14),"Err"))))</f>
        <v>—</v>
      </c>
      <c r="AQ15" s="10">
        <f>IF(OR(AQ$3="M3",AQ$3="S",AQ$3="STD",AQ$3="",AQ$3="A",AQ$3="AES",AQ$3="F",AQ$3="Fiber")," ",IF(OR(AQ$3="E",AQ$3="EMB"),IF(MOD(AQ14,9)=0,"—",16*AQ14-15),IF(OR(AQ$3="M",AQ$3="MADI"),"—",IF(OR(AQ$3="IPO",AQ$3="IP out"),IF(MOD(AQ14-1,18)&gt;=8,"—",16*AQ14-15),"Err"))))</f>
        <v>2961</v>
      </c>
      <c r="AR15" s="7">
        <f>IF(OR(AQ$3="M3",AQ$3="S",AQ$3="STD",AQ$3="",AQ$3="A",AQ$3="AES",AQ$3="F",AQ$3="Fiber"),
IF(AND(AQ$3="M3",MOD(AQ14-1,9)=8),"Coax"," "),IF(OR(AQ$3="E",AQ$3="EMB"),IF(MOD(AQ14,9)=0,"—",16*AQ14),IF(OR(AQ$3="M",AQ$3="MADI"),"—",IF(OR(AQ$3="IPO",AQ$3="IP out"),IF(MOD(AQ14-1,18)&gt;=8,"—",16*AQ14),"Err"))))</f>
        <v>2976</v>
      </c>
      <c r="AS15" s="10" t="str">
        <f>IF(OR(AS$3="M3",AS$3="S",AS$3="STD",AS$3="",AS$3="A",AS$3="AES",AS$3="F",AS$3="Fiber")," ",IF(OR(AS$3="E",AS$3="EMB"),IF(MOD(AS14,9)=0,"—",16*AS14-15),IF(OR(AS$3="M",AS$3="MADI"),"—",IF(OR(AS$3="IPO",AS$3="IP out"),IF(MOD(AS14-1,18)&gt;=8,"—",16*AS14-15),"Err"))))</f>
        <v xml:space="preserve"> </v>
      </c>
      <c r="AT15" s="7" t="str">
        <f>IF(OR(AS$3="M3",AS$3="S",AS$3="STD",AS$3="",AS$3="A",AS$3="AES",AS$3="F",AS$3="Fiber"),
IF(AND(AS$3="M3",MOD(AS14-1,9)=8),"Coax"," "),IF(OR(AS$3="E",AS$3="EMB"),IF(MOD(AS14,9)=0,"—",16*AS14),IF(OR(AS$3="M",AS$3="MADI"),"—",IF(OR(AS$3="IPO",AS$3="IP out"),IF(MOD(AS14-1,18)&gt;=8,"—",16*AS14),"Err"))))</f>
        <v xml:space="preserve"> </v>
      </c>
      <c r="AU15" s="10" t="str">
        <f>IF(OR(AU$3="M3",AU$3="S",AU$3="STD",AU$3="",AU$3="A",AU$3="AES",AU$3="F",AU$3="Fiber")," ",IF(OR(AU$3="E",AU$3="EMB"),IF(MOD(AU14,9)=0,"—",16*AU14-15),IF(OR(AU$3="M",AU$3="MADI"),"—",IF(OR(AU$3="IPO",AU$3="IP out"),IF(MOD(AU14-1,18)&gt;=8,"—",16*AU14-15),"Err"))))</f>
        <v xml:space="preserve"> </v>
      </c>
      <c r="AV15" s="7" t="str">
        <f>IF(OR(AU$3="M3",AU$3="S",AU$3="STD",AU$3="",AU$3="A",AU$3="AES",AU$3="F",AU$3="Fiber"),
IF(AND(AU$3="M3",MOD(AU14-1,9)=8),"Coax"," "),IF(OR(AU$3="E",AU$3="EMB"),IF(MOD(AU14,9)=0,"—",16*AU14),IF(OR(AU$3="M",AU$3="MADI"),"—",IF(OR(AU$3="IPO",AU$3="IP out"),IF(MOD(AU14-1,18)&gt;=8,"—",16*AU14),"Err"))))</f>
        <v xml:space="preserve"> </v>
      </c>
      <c r="AW15" s="10">
        <f>IF(OR(AW$3="M3",AW$3="S",AW$3="STD",AW$3="",AW$3="A",AW$3="AES",AW$3="F",AW$3="Fiber")," ",IF(OR(AW$3="E",AW$3="EMB"),IF(MOD(AW14,9)=0,"—",16*AW14-15),IF(OR(AW$3="M",AW$3="MADI"),"—",IF(OR(AW$3="IPO",AW$3="IP out"),IF(MOD(AW14-1,18)&gt;=8,"—",16*AW14-15),"Err"))))</f>
        <v>2097</v>
      </c>
      <c r="AX15" s="7">
        <f>IF(OR(AW$3="M3",AW$3="S",AW$3="STD",AW$3="",AW$3="A",AW$3="AES",AW$3="F",AW$3="Fiber"),
IF(AND(AW$3="M3",MOD(AW14-1,9)=8),"Coax"," "),IF(OR(AW$3="E",AW$3="EMB"),IF(MOD(AW14,9)=0,"—",16*AW14),IF(OR(AW$3="M",AW$3="MADI"),"—",IF(OR(AW$3="IPO",AW$3="IP out"),IF(MOD(AW14-1,18)&gt;=8,"—",16*AW14),"Err"))))</f>
        <v>2112</v>
      </c>
      <c r="AY15" s="10" t="str">
        <f>IF(OR(AY$3="M3",AY$3="S",AY$3="STD",AY$3="",AY$3="A",AY$3="AES",AY$3="F",AY$3="Fiber")," ",IF(OR(AY$3="E",AY$3="EMB"),IF(MOD(AY14,9)=0,"—",16*AY14-15),IF(OR(AY$3="M",AY$3="MADI"),"—",IF(OR(AY$3="IPO",AY$3="IP out"),IF(MOD(AY14-1,18)&gt;=8,"—",16*AY14-15),"Err"))))</f>
        <v xml:space="preserve"> </v>
      </c>
      <c r="AZ15" s="7" t="str">
        <f>IF(OR(AY$3="M3",AY$3="S",AY$3="STD",AY$3="",AY$3="A",AY$3="AES",AY$3="F",AY$3="Fiber"),
IF(AND(AY$3="M3",MOD(AY14-1,9)=8),"Coax"," "),IF(OR(AY$3="E",AY$3="EMB"),IF(MOD(AY14,9)=0,"—",16*AY14),IF(OR(AY$3="M",AY$3="MADI"),"—",IF(OR(AY$3="IPO",AY$3="IP out"),IF(MOD(AY14-1,18)&gt;=8,"—",16*AY14),"Err"))))</f>
        <v xml:space="preserve"> </v>
      </c>
      <c r="BA15" s="10" t="str">
        <f>IF(OR(BA$3="M3",BA$3="S",BA$3="STD",BA$3="",BA$3="A",BA$3="AES",BA$3="F",BA$3="Fiber")," ",IF(OR(BA$3="E",BA$3="EMB"),IF(MOD(BA14,9)=0,"—",16*BA14-15),IF(OR(BA$3="M",BA$3="MADI"),"—",IF(OR(BA$3="IPO",BA$3="IP out"),IF(MOD(BA14-1,18)&gt;=8,"—",16*BA14-15),"Err"))))</f>
        <v xml:space="preserve"> </v>
      </c>
      <c r="BB15" s="7" t="str">
        <f>IF(OR(BA$3="M3",BA$3="S",BA$3="STD",BA$3="",BA$3="A",BA$3="AES",BA$3="F",BA$3="Fiber"),
IF(AND(BA$3="M3",MOD(BA14-1,9)=8),"Coax"," "),IF(OR(BA$3="E",BA$3="EMB"),IF(MOD(BA14,9)=0,"—",16*BA14),IF(OR(BA$3="M",BA$3="MADI"),"—",IF(OR(BA$3="IPO",BA$3="IP out"),IF(MOD(BA14-1,18)&gt;=8,"—",16*BA14),"Err"))))</f>
        <v xml:space="preserve"> </v>
      </c>
      <c r="BC15" s="10" t="str">
        <f>IF(OR(BC$3="M3",BC$3="S",BC$3="STD",BC$3="",BC$3="A",BC$3="AES",BC$3="F",BC$3="Fiber")," ",IF(OR(BC$3="E",BC$3="EMB"),IF(MOD(BC14,9)=0,"—",16*BC14-15),IF(OR(BC$3="M",BC$3="MADI"),"—",IF(OR(BC$3="IPO",BC$3="IP out"),IF(MOD(BC14-1,18)&gt;=8,"—",16*BC14-15),"Err"))))</f>
        <v xml:space="preserve"> </v>
      </c>
      <c r="BD15" s="7" t="str">
        <f>IF(OR(BC$3="M3",BC$3="S",BC$3="STD",BC$3="",BC$3="A",BC$3="AES",BC$3="F",BC$3="Fiber"),
IF(AND(BC$3="M3",MOD(BC14-1,9)=8),"Coax"," "),IF(OR(BC$3="E",BC$3="EMB"),IF(MOD(BC14,9)=0,"—",16*BC14),IF(OR(BC$3="M",BC$3="MADI"),"—",IF(OR(BC$3="IPO",BC$3="IP out"),IF(MOD(BC14-1,18)&gt;=8,"—",16*BC14),"Err"))))</f>
        <v xml:space="preserve"> </v>
      </c>
      <c r="BE15" s="10" t="str">
        <f>IF(OR(BE$3="M3",BE$3="S",BE$3="STD",BE$3="",BE$3="A",BE$3="AES",BE$3="F",BE$3="Fiber")," ",IF(OR(BE$3="E",BE$3="EMB"),IF(MOD(BE14,9)=0,"—",16*BE14-15),IF(OR(BE$3="M",BE$3="MADI"),"—",IF(OR(BE$3="IPO",BE$3="IP out"),IF(MOD(BE14-1,18)&gt;=8,"—",16*BE14-15),"Err"))))</f>
        <v>—</v>
      </c>
      <c r="BF15" s="7" t="str">
        <f>IF(OR(BE$3="M3",BE$3="S",BE$3="STD",BE$3="",BE$3="A",BE$3="AES",BE$3="F",BE$3="Fiber"),
IF(AND(BE$3="M3",MOD(BE14-1,9)=8),"Coax"," "),IF(OR(BE$3="E",BE$3="EMB"),IF(MOD(BE14,9)=0,"—",16*BE14),IF(OR(BE$3="M",BE$3="MADI"),"—",IF(OR(BE$3="IPO",BE$3="IP out"),IF(MOD(BE14-1,18)&gt;=8,"—",16*BE14),"Err"))))</f>
        <v>—</v>
      </c>
      <c r="BG15" s="10">
        <f>IF(OR(BG$3="M3",BG$3="S",BG$3="STD",BG$3="",BG$3="A",BG$3="AES",BG$3="F",BG$3="Fiber")," ",IF(OR(BG$3="E",BG$3="EMB"),IF(MOD(BG14,9)=0,"—",16*BG14-15),IF(OR(BG$3="M",BG$3="MADI"),"—",IF(OR(BG$3="IPO",BG$3="IP out"),IF(MOD(BG14-1,18)&gt;=8,"—",16*BG14-15),"Err"))))</f>
        <v>657</v>
      </c>
      <c r="BH15" s="7">
        <f>IF(OR(BG$3="M3",BG$3="S",BG$3="STD",BG$3="",BG$3="A",BG$3="AES",BG$3="F",BG$3="Fiber"),
IF(AND(BG$3="M3",MOD(BG14-1,9)=8),"Coax"," "),IF(OR(BG$3="E",BG$3="EMB"),IF(MOD(BG14,9)=0,"—",16*BG14),IF(OR(BG$3="M",BG$3="MADI"),"—",IF(OR(BG$3="IPO",BG$3="IP out"),IF(MOD(BG14-1,18)&gt;=8,"—",16*BG14),"Err"))))</f>
        <v>672</v>
      </c>
      <c r="BI15" s="10" t="str">
        <f>IF(OR(BI$3="M3",BI$3="S",BI$3="STD",BI$3="",BI$3="A",BI$3="AES",BI$3="F",BI$3="Fiber")," ",IF(OR(BI$3="E",BI$3="EMB"),IF(MOD(BI14,9)=0,"—",16*BI14-15),IF(OR(BI$3="M",BI$3="MADI"),"—",IF(OR(BI$3="IPO",BI$3="IP out"),IF(MOD(BI14-1,18)&gt;=8,"—",16*BI14-15),"Err"))))</f>
        <v xml:space="preserve"> </v>
      </c>
      <c r="BJ15" s="7" t="str">
        <f>IF(OR(BI$3="M3",BI$3="S",BI$3="STD",BI$3="",BI$3="A",BI$3="AES",BI$3="F",BI$3="Fiber"),
IF(AND(BI$3="M3",MOD(BI14-1,9)=8),"Coax"," "),IF(OR(BI$3="E",BI$3="EMB"),IF(MOD(BI14,9)=0,"—",16*BI14),IF(OR(BI$3="M",BI$3="MADI"),"—",IF(OR(BI$3="IPO",BI$3="IP out"),IF(MOD(BI14-1,18)&gt;=8,"—",16*BI14),"Err"))))</f>
        <v xml:space="preserve"> </v>
      </c>
      <c r="BK15" s="10" t="str">
        <f>IF(OR(BK$3="M3",BK$3="S",BK$3="STD",BK$3="",BK$3="A",BK$3="AES",BK$3="F",BK$3="Fiber")," ",IF(OR(BK$3="E",BK$3="EMB"),IF(MOD(BK14,9)=0,"—",16*BK14-15),IF(OR(BK$3="M",BK$3="MADI"),"—",IF(OR(BK$3="IPO",BK$3="IP out"),IF(MOD(BK14-1,18)&gt;=8,"—",16*BK14-15),"Err"))))</f>
        <v xml:space="preserve"> </v>
      </c>
      <c r="BL15" s="7" t="str">
        <f>IF(OR(BK$3="M3",BK$3="S",BK$3="STD",BK$3="",BK$3="A",BK$3="AES",BK$3="F",BK$3="Fiber"),
IF(AND(BK$3="M3",MOD(BK14-1,9)=8),"Coax"," "),IF(OR(BK$3="E",BK$3="EMB"),IF(MOD(BK14,9)=0,"—",16*BK14),IF(OR(BK$3="M",BK$3="MADI"),"—",IF(OR(BK$3="IPO",BK$3="IP out"),IF(MOD(BK14-1,18)&gt;=8,"—",16*BK14),"Err"))))</f>
        <v xml:space="preserve"> </v>
      </c>
      <c r="BM15" s="12"/>
      <c r="BN15" s="15"/>
    </row>
    <row r="16" spans="1:70" s="1" customFormat="1" x14ac:dyDescent="0.25">
      <c r="A16" s="11">
        <f>(A$2)*18-11</f>
        <v>565</v>
      </c>
      <c r="B16" s="6"/>
      <c r="C16" s="11">
        <f>(C$2)*18-11</f>
        <v>547</v>
      </c>
      <c r="D16" s="6"/>
      <c r="E16" s="11">
        <f>(E$2)*18-11</f>
        <v>529</v>
      </c>
      <c r="F16" s="6"/>
      <c r="G16" s="11">
        <f>(G$2)*18-11</f>
        <v>511</v>
      </c>
      <c r="H16" s="6"/>
      <c r="I16" s="11">
        <f>(I$2)*18-11</f>
        <v>493</v>
      </c>
      <c r="J16" s="6"/>
      <c r="K16" s="11">
        <f>(K$2)*18-11</f>
        <v>475</v>
      </c>
      <c r="L16" s="6"/>
      <c r="M16" s="11">
        <f>(M$2)*18-11</f>
        <v>457</v>
      </c>
      <c r="N16" s="6"/>
      <c r="O16" s="11">
        <f>(O$2)*18-11</f>
        <v>439</v>
      </c>
      <c r="P16" s="6"/>
      <c r="Q16" s="11">
        <f>(Q$2)*18-11</f>
        <v>421</v>
      </c>
      <c r="R16" s="6"/>
      <c r="S16" s="11">
        <f>(S$2)*18-11</f>
        <v>403</v>
      </c>
      <c r="T16" s="6"/>
      <c r="U16" s="11">
        <f>(U$2)*18-11</f>
        <v>385</v>
      </c>
      <c r="V16" s="6"/>
      <c r="W16" s="11">
        <f>(W$2)*18-11</f>
        <v>367</v>
      </c>
      <c r="X16" s="6"/>
      <c r="Y16" s="11">
        <f>(Y$2)*18-11</f>
        <v>349</v>
      </c>
      <c r="Z16" s="6"/>
      <c r="AA16" s="11">
        <f>(AA$2)*18-11</f>
        <v>331</v>
      </c>
      <c r="AB16" s="6"/>
      <c r="AC16" s="11">
        <f>(AC$2)*18-11</f>
        <v>313</v>
      </c>
      <c r="AD16" s="6"/>
      <c r="AE16" s="11">
        <f>(AE$2)*18-11</f>
        <v>295</v>
      </c>
      <c r="AF16" s="6"/>
      <c r="AG16" s="11">
        <f>(AG$2)*18-11</f>
        <v>277</v>
      </c>
      <c r="AH16" s="6"/>
      <c r="AI16" s="11">
        <f>(AI$2)*18-11</f>
        <v>259</v>
      </c>
      <c r="AJ16" s="6"/>
      <c r="AK16" s="11">
        <f>(AK$2)*18-11</f>
        <v>241</v>
      </c>
      <c r="AL16" s="6"/>
      <c r="AM16" s="11">
        <f>(AM$2)*18-11</f>
        <v>223</v>
      </c>
      <c r="AN16" s="6"/>
      <c r="AO16" s="11">
        <f>(AO$2)*18-11</f>
        <v>205</v>
      </c>
      <c r="AP16" s="6"/>
      <c r="AQ16" s="11">
        <f>(AQ$2)*18-11</f>
        <v>187</v>
      </c>
      <c r="AR16" s="6"/>
      <c r="AS16" s="11">
        <f>(AS$2)*18-11</f>
        <v>169</v>
      </c>
      <c r="AT16" s="6"/>
      <c r="AU16" s="11">
        <f>(AU$2)*18-11</f>
        <v>151</v>
      </c>
      <c r="AV16" s="6"/>
      <c r="AW16" s="11">
        <f>(AW$2)*18-11</f>
        <v>133</v>
      </c>
      <c r="AX16" s="6"/>
      <c r="AY16" s="11">
        <f>(AY$2)*18-11</f>
        <v>115</v>
      </c>
      <c r="AZ16" s="6"/>
      <c r="BA16" s="11">
        <f>(BA$2)*18-11</f>
        <v>97</v>
      </c>
      <c r="BB16" s="6"/>
      <c r="BC16" s="11">
        <f>(BC$2)*18-11</f>
        <v>79</v>
      </c>
      <c r="BD16" s="6"/>
      <c r="BE16" s="11">
        <f>(BE$2)*18-11</f>
        <v>61</v>
      </c>
      <c r="BF16" s="6"/>
      <c r="BG16" s="11">
        <f>(BG$2)*18-11</f>
        <v>43</v>
      </c>
      <c r="BH16" s="6"/>
      <c r="BI16" s="11">
        <f>(BI$2)*18-11</f>
        <v>25</v>
      </c>
      <c r="BJ16" s="6"/>
      <c r="BK16" s="11">
        <f>(BK$2)*18-11</f>
        <v>7</v>
      </c>
      <c r="BL16" s="6"/>
      <c r="BM16" s="3"/>
      <c r="BN16" s="14"/>
    </row>
    <row r="17" spans="1:66" s="5" customFormat="1" ht="13.5" x14ac:dyDescent="0.25">
      <c r="A17" s="10">
        <f>IF(OR(A$3="M3",A$3="S",A$3="STD",A$3="",A$3="A",A$3="AES",A$3="F",A$3="Fiber")," ",IF(OR(A$3="E",A$3="EMB"),IF(MOD(A16,9)=0,"—",16*A16-15),IF(OR(A$3="M",A$3="MADI"),"—",IF(OR(A$3="IPO",A$3="IP out"),IF(MOD(A16-1,18)&gt;=8,"—",16*A16-15),"Err"))))</f>
        <v>9025</v>
      </c>
      <c r="B17" s="7">
        <f>IF(OR(A$3="M3",A$3="S",A$3="STD",A$3="",A$3="A",A$3="AES",A$3="F",A$3="Fiber"),
IF(AND(A$3="M3",MOD(A16-1,9)=8),"Coax"," "),IF(OR(A$3="E",A$3="EMB"),IF(MOD(A16,9)=0,"—",16*A16),IF(OR(A$3="M",A$3="MADI"),"—",IF(OR(A$3="IPO",A$3="IP out"),IF(MOD(A16-1,18)&gt;=8,"—",16*A16),"Err"))))</f>
        <v>9040</v>
      </c>
      <c r="C17" s="10">
        <f>IF(OR(C$3="M3",C$3="S",C$3="STD",C$3="",C$3="A",C$3="AES",C$3="F",C$3="Fiber")," ",IF(OR(C$3="E",C$3="EMB"),IF(MOD(C16,9)=0,"—",16*C16-15),IF(OR(C$3="M",C$3="MADI"),"—",IF(OR(C$3="IPO",C$3="IP out"),IF(MOD(C16-1,18)&gt;=8,"—",16*C16-15),"Err"))))</f>
        <v>8737</v>
      </c>
      <c r="D17" s="7">
        <f>IF(OR(C$3="M3",C$3="S",C$3="STD",C$3="",C$3="A",C$3="AES",C$3="F",C$3="Fiber"),
IF(AND(C$3="M3",MOD(C16-1,9)=8),"Coax"," "),IF(OR(C$3="E",C$3="EMB"),IF(MOD(C16,9)=0,"—",16*C16),IF(OR(C$3="M",C$3="MADI"),"—",IF(OR(C$3="IPO",C$3="IP out"),IF(MOD(C16-1,18)&gt;=8,"—",16*C16),"Err"))))</f>
        <v>8752</v>
      </c>
      <c r="E17" s="10">
        <f>IF(OR(E$3="M3",E$3="S",E$3="STD",E$3="",E$3="A",E$3="AES",E$3="F",E$3="Fiber")," ",IF(OR(E$3="E",E$3="EMB"),IF(MOD(E16,9)=0,"—",16*E16-15),IF(OR(E$3="M",E$3="MADI"),"—",IF(OR(E$3="IPO",E$3="IP out"),IF(MOD(E16-1,18)&gt;=8,"—",16*E16-15),"Err"))))</f>
        <v>8449</v>
      </c>
      <c r="F17" s="7">
        <f>IF(OR(E$3="M3",E$3="S",E$3="STD",E$3="",E$3="A",E$3="AES",E$3="F",E$3="Fiber"),
IF(AND(E$3="M3",MOD(E16-1,9)=8),"Coax"," "),IF(OR(E$3="E",E$3="EMB"),IF(MOD(E16,9)=0,"—",16*E16),IF(OR(E$3="M",E$3="MADI"),"—",IF(OR(E$3="IPO",E$3="IP out"),IF(MOD(E16-1,18)&gt;=8,"—",16*E16),"Err"))))</f>
        <v>8464</v>
      </c>
      <c r="G17" s="10">
        <f>IF(OR(G$3="M3",G$3="S",G$3="STD",G$3="",G$3="A",G$3="AES",G$3="F",G$3="Fiber")," ",IF(OR(G$3="E",G$3="EMB"),IF(MOD(G16,9)=0,"—",16*G16-15),IF(OR(G$3="M",G$3="MADI"),"—",IF(OR(G$3="IPO",G$3="IP out"),IF(MOD(G16-1,18)&gt;=8,"—",16*G16-15),"Err"))))</f>
        <v>8161</v>
      </c>
      <c r="H17" s="7">
        <f>IF(OR(G$3="M3",G$3="S",G$3="STD",G$3="",G$3="A",G$3="AES",G$3="F",G$3="Fiber"),
IF(AND(G$3="M3",MOD(G16-1,9)=8),"Coax"," "),IF(OR(G$3="E",G$3="EMB"),IF(MOD(G16,9)=0,"—",16*G16),IF(OR(G$3="M",G$3="MADI"),"—",IF(OR(G$3="IPO",G$3="IP out"),IF(MOD(G16-1,18)&gt;=8,"—",16*G16),"Err"))))</f>
        <v>8176</v>
      </c>
      <c r="I17" s="10">
        <f>IF(OR(I$3="M3",I$3="S",I$3="STD",I$3="",I$3="A",I$3="AES",I$3="F",I$3="Fiber")," ",IF(OR(I$3="E",I$3="EMB"),IF(MOD(I16,9)=0,"—",16*I16-15),IF(OR(I$3="M",I$3="MADI"),"—",IF(OR(I$3="IPO",I$3="IP out"),IF(MOD(I16-1,18)&gt;=8,"—",16*I16-15),"Err"))))</f>
        <v>7873</v>
      </c>
      <c r="J17" s="7">
        <f>IF(OR(I$3="M3",I$3="S",I$3="STD",I$3="",I$3="A",I$3="AES",I$3="F",I$3="Fiber"),
IF(AND(I$3="M3",MOD(I16-1,9)=8),"Coax"," "),IF(OR(I$3="E",I$3="EMB"),IF(MOD(I16,9)=0,"—",16*I16),IF(OR(I$3="M",I$3="MADI"),"—",IF(OR(I$3="IPO",I$3="IP out"),IF(MOD(I16-1,18)&gt;=8,"—",16*I16),"Err"))))</f>
        <v>7888</v>
      </c>
      <c r="K17" s="10">
        <f>IF(OR(K$3="M3",K$3="S",K$3="STD",K$3="",K$3="A",K$3="AES",K$3="F",K$3="Fiber")," ",IF(OR(K$3="E",K$3="EMB"),IF(MOD(K16,9)=0,"—",16*K16-15),IF(OR(K$3="M",K$3="MADI"),"—",IF(OR(K$3="IPO",K$3="IP out"),IF(MOD(K16-1,18)&gt;=8,"—",16*K16-15),"Err"))))</f>
        <v>7585</v>
      </c>
      <c r="L17" s="7">
        <f>IF(OR(K$3="M3",K$3="S",K$3="STD",K$3="",K$3="A",K$3="AES",K$3="F",K$3="Fiber"),
IF(AND(K$3="M3",MOD(K16-1,9)=8),"Coax"," "),IF(OR(K$3="E",K$3="EMB"),IF(MOD(K16,9)=0,"—",16*K16),IF(OR(K$3="M",K$3="MADI"),"—",IF(OR(K$3="IPO",K$3="IP out"),IF(MOD(K16-1,18)&gt;=8,"—",16*K16),"Err"))))</f>
        <v>7600</v>
      </c>
      <c r="M17" s="10" t="str">
        <f>IF(OR(M$3="M3",M$3="S",M$3="STD",M$3="",M$3="A",M$3="AES",M$3="F",M$3="Fiber")," ",IF(OR(M$3="E",M$3="EMB"),IF(MOD(M16,9)=0,"—",16*M16-15),IF(OR(M$3="M",M$3="MADI"),"—",IF(OR(M$3="IPO",M$3="IP out"),IF(MOD(M16-1,18)&gt;=8,"—",16*M16-15),"Err"))))</f>
        <v xml:space="preserve"> </v>
      </c>
      <c r="N17" s="7" t="str">
        <f>IF(OR(M$3="M3",M$3="S",M$3="STD",M$3="",M$3="A",M$3="AES",M$3="F",M$3="Fiber"),
IF(AND(M$3="M3",MOD(M16-1,9)=8),"Coax"," "),IF(OR(M$3="E",M$3="EMB"),IF(MOD(M16,9)=0,"—",16*M16),IF(OR(M$3="M",M$3="MADI"),"—",IF(OR(M$3="IPO",M$3="IP out"),IF(MOD(M16-1,18)&gt;=8,"—",16*M16),"Err"))))</f>
        <v xml:space="preserve"> </v>
      </c>
      <c r="O17" s="10" t="str">
        <f>IF(OR(O$3="M3",O$3="S",O$3="STD",O$3="",O$3="A",O$3="AES",O$3="F",O$3="Fiber")," ",IF(OR(O$3="E",O$3="EMB"),IF(MOD(O16,9)=0,"—",16*O16-15),IF(OR(O$3="M",O$3="MADI"),"—",IF(OR(O$3="IPO",O$3="IP out"),IF(MOD(O16-1,18)&gt;=8,"—",16*O16-15),"Err"))))</f>
        <v xml:space="preserve"> </v>
      </c>
      <c r="P17" s="7" t="str">
        <f>IF(OR(O$3="M3",O$3="S",O$3="STD",O$3="",O$3="A",O$3="AES",O$3="F",O$3="Fiber"),
IF(AND(O$3="M3",MOD(O16-1,9)=8),"Coax"," "),IF(OR(O$3="E",O$3="EMB"),IF(MOD(O16,9)=0,"—",16*O16),IF(OR(O$3="M",O$3="MADI"),"—",IF(OR(O$3="IPO",O$3="IP out"),IF(MOD(O16-1,18)&gt;=8,"—",16*O16),"Err"))))</f>
        <v xml:space="preserve"> </v>
      </c>
      <c r="Q17" s="10" t="str">
        <f>IF(OR(Q$3="M3",Q$3="S",Q$3="STD",Q$3="",Q$3="A",Q$3="AES",Q$3="F",Q$3="Fiber")," ",IF(OR(Q$3="E",Q$3="EMB"),IF(MOD(Q16,9)=0,"—",16*Q16-15),IF(OR(Q$3="M",Q$3="MADI"),"—",IF(OR(Q$3="IPO",Q$3="IP out"),IF(MOD(Q16-1,18)&gt;=8,"—",16*Q16-15),"Err"))))</f>
        <v xml:space="preserve"> </v>
      </c>
      <c r="R17" s="7" t="str">
        <f>IF(OR(Q$3="M3",Q$3="S",Q$3="STD",Q$3="",Q$3="A",Q$3="AES",Q$3="F",Q$3="Fiber"),
IF(AND(Q$3="M3",MOD(Q16-1,9)=8),"Coax"," "),IF(OR(Q$3="E",Q$3="EMB"),IF(MOD(Q16,9)=0,"—",16*Q16),IF(OR(Q$3="M",Q$3="MADI"),"—",IF(OR(Q$3="IPO",Q$3="IP out"),IF(MOD(Q16-1,18)&gt;=8,"—",16*Q16),"Err"))))</f>
        <v xml:space="preserve"> </v>
      </c>
      <c r="S17" s="10" t="str">
        <f>IF(OR(S$3="M3",S$3="S",S$3="STD",S$3="",S$3="A",S$3="AES",S$3="F",S$3="Fiber")," ",IF(OR(S$3="E",S$3="EMB"),IF(MOD(S16,9)=0,"—",16*S16-15),IF(OR(S$3="M",S$3="MADI"),"—",IF(OR(S$3="IPO",S$3="IP out"),IF(MOD(S16-1,18)&gt;=8,"—",16*S16-15),"Err"))))</f>
        <v xml:space="preserve"> </v>
      </c>
      <c r="T17" s="7" t="str">
        <f>IF(OR(S$3="M3",S$3="S",S$3="STD",S$3="",S$3="A",S$3="AES",S$3="F",S$3="Fiber"),
IF(AND(S$3="M3",MOD(S16-1,9)=8),"Coax"," "),IF(OR(S$3="E",S$3="EMB"),IF(MOD(S16,9)=0,"—",16*S16),IF(OR(S$3="M",S$3="MADI"),"—",IF(OR(S$3="IPO",S$3="IP out"),IF(MOD(S16-1,18)&gt;=8,"—",16*S16),"Err"))))</f>
        <v xml:space="preserve"> </v>
      </c>
      <c r="U17" s="10" t="str">
        <f>IF(OR(U$3="M3",U$3="S",U$3="STD",U$3="",U$3="A",U$3="AES",U$3="F",U$3="Fiber")," ",IF(OR(U$3="E",U$3="EMB"),IF(MOD(U16,9)=0,"—",16*U16-15),IF(OR(U$3="M",U$3="MADI"),"—",IF(OR(U$3="IPO",U$3="IP out"),IF(MOD(U16-1,18)&gt;=8,"—",16*U16-15),"Err"))))</f>
        <v xml:space="preserve"> </v>
      </c>
      <c r="V17" s="7" t="str">
        <f>IF(OR(U$3="M3",U$3="S",U$3="STD",U$3="",U$3="A",U$3="AES",U$3="F",U$3="Fiber"),
IF(AND(U$3="M3",MOD(U16-1,9)=8),"Coax"," "),IF(OR(U$3="E",U$3="EMB"),IF(MOD(U16,9)=0,"—",16*U16),IF(OR(U$3="M",U$3="MADI"),"—",IF(OR(U$3="IPO",U$3="IP out"),IF(MOD(U16-1,18)&gt;=8,"—",16*U16),"Err"))))</f>
        <v xml:space="preserve"> </v>
      </c>
      <c r="W17" s="10" t="str">
        <f>IF(OR(W$3="M3",W$3="S",W$3="STD",W$3="",W$3="A",W$3="AES",W$3="F",W$3="Fiber")," ",IF(OR(W$3="E",W$3="EMB"),IF(MOD(W16,9)=0,"—",16*W16-15),IF(OR(W$3="M",W$3="MADI"),"—",IF(OR(W$3="IPO",W$3="IP out"),IF(MOD(W16-1,18)&gt;=8,"—",16*W16-15),"Err"))))</f>
        <v xml:space="preserve"> </v>
      </c>
      <c r="X17" s="7" t="str">
        <f>IF(OR(W$3="M3",W$3="S",W$3="STD",W$3="",W$3="A",W$3="AES",W$3="F",W$3="Fiber"),
IF(AND(W$3="M3",MOD(W16-1,9)=8),"Coax"," "),IF(OR(W$3="E",W$3="EMB"),IF(MOD(W16,9)=0,"—",16*W16),IF(OR(W$3="M",W$3="MADI"),"—",IF(OR(W$3="IPO",W$3="IP out"),IF(MOD(W16-1,18)&gt;=8,"—",16*W16),"Err"))))</f>
        <v xml:space="preserve"> </v>
      </c>
      <c r="Y17" s="10" t="str">
        <f>IF(OR(Y$3="M3",Y$3="S",Y$3="STD",Y$3="",Y$3="A",Y$3="AES",Y$3="F",Y$3="Fiber")," ",IF(OR(Y$3="E",Y$3="EMB"),IF(MOD(Y16,9)=0,"—",16*Y16-15),IF(OR(Y$3="M",Y$3="MADI"),"—",IF(OR(Y$3="IPO",Y$3="IP out"),IF(MOD(Y16-1,18)&gt;=8,"—",16*Y16-15),"Err"))))</f>
        <v xml:space="preserve"> </v>
      </c>
      <c r="Z17" s="7" t="str">
        <f>IF(OR(Y$3="M3",Y$3="S",Y$3="STD",Y$3="",Y$3="A",Y$3="AES",Y$3="F",Y$3="Fiber"),
IF(AND(Y$3="M3",MOD(Y16-1,9)=8),"Coax"," "),IF(OR(Y$3="E",Y$3="EMB"),IF(MOD(Y16,9)=0,"—",16*Y16),IF(OR(Y$3="M",Y$3="MADI"),"—",IF(OR(Y$3="IPO",Y$3="IP out"),IF(MOD(Y16-1,18)&gt;=8,"—",16*Y16),"Err"))))</f>
        <v xml:space="preserve"> </v>
      </c>
      <c r="AA17" s="10" t="str">
        <f>IF(OR(AA$3="M3",AA$3="S",AA$3="STD",AA$3="",AA$3="A",AA$3="AES",AA$3="F",AA$3="Fiber")," ",IF(OR(AA$3="E",AA$3="EMB"),IF(MOD(AA16,9)=0,"—",16*AA16-15),IF(OR(AA$3="M",AA$3="MADI"),"—",IF(OR(AA$3="IPO",AA$3="IP out"),IF(MOD(AA16-1,18)&gt;=8,"—",16*AA16-15),"Err"))))</f>
        <v xml:space="preserve"> </v>
      </c>
      <c r="AB17" s="7" t="str">
        <f>IF(OR(AA$3="M3",AA$3="S",AA$3="STD",AA$3="",AA$3="A",AA$3="AES",AA$3="F",AA$3="Fiber"),
IF(AND(AA$3="M3",MOD(AA16-1,9)=8),"Coax"," "),IF(OR(AA$3="E",AA$3="EMB"),IF(MOD(AA16,9)=0,"—",16*AA16),IF(OR(AA$3="M",AA$3="MADI"),"—",IF(OR(AA$3="IPO",AA$3="IP out"),IF(MOD(AA16-1,18)&gt;=8,"—",16*AA16),"Err"))))</f>
        <v xml:space="preserve"> </v>
      </c>
      <c r="AC17" s="10" t="str">
        <f>IF(OR(AC$3="M3",AC$3="S",AC$3="STD",AC$3="",AC$3="A",AC$3="AES",AC$3="F",AC$3="Fiber")," ",IF(OR(AC$3="E",AC$3="EMB"),IF(MOD(AC16,9)=0,"—",16*AC16-15),IF(OR(AC$3="M",AC$3="MADI"),"—",IF(OR(AC$3="IPO",AC$3="IP out"),IF(MOD(AC16-1,18)&gt;=8,"—",16*AC16-15),"Err"))))</f>
        <v xml:space="preserve"> </v>
      </c>
      <c r="AD17" s="7" t="str">
        <f>IF(OR(AC$3="M3",AC$3="S",AC$3="STD",AC$3="",AC$3="A",AC$3="AES",AC$3="F",AC$3="Fiber"),
IF(AND(AC$3="M3",MOD(AC16-1,9)=8),"Coax"," "),IF(OR(AC$3="E",AC$3="EMB"),IF(MOD(AC16,9)=0,"—",16*AC16),IF(OR(AC$3="M",AC$3="MADI"),"—",IF(OR(AC$3="IPO",AC$3="IP out"),IF(MOD(AC16-1,18)&gt;=8,"—",16*AC16),"Err"))))</f>
        <v xml:space="preserve"> </v>
      </c>
      <c r="AE17" s="10" t="str">
        <f>IF(OR(AE$3="M3",AE$3="S",AE$3="STD",AE$3="",AE$3="A",AE$3="AES",AE$3="F",AE$3="Fiber")," ",IF(OR(AE$3="E",AE$3="EMB"),IF(MOD(AE16,9)=0,"—",16*AE16-15),IF(OR(AE$3="M",AE$3="MADI"),"—",IF(OR(AE$3="IPO",AE$3="IP out"),IF(MOD(AE16-1,18)&gt;=8,"—",16*AE16-15),"Err"))))</f>
        <v xml:space="preserve"> </v>
      </c>
      <c r="AF17" s="7" t="str">
        <f>IF(OR(AE$3="M3",AE$3="S",AE$3="STD",AE$3="",AE$3="A",AE$3="AES",AE$3="F",AE$3="Fiber"),
IF(AND(AE$3="M3",MOD(AE16-1,9)=8),"Coax"," "),IF(OR(AE$3="E",AE$3="EMB"),IF(MOD(AE16,9)=0,"—",16*AE16),IF(OR(AE$3="M",AE$3="MADI"),"—",IF(OR(AE$3="IPO",AE$3="IP out"),IF(MOD(AE16-1,18)&gt;=8,"—",16*AE16),"Err"))))</f>
        <v xml:space="preserve"> </v>
      </c>
      <c r="AG17" s="10">
        <f>IF(OR(AG$3="M3",AG$3="S",AG$3="STD",AG$3="",AG$3="A",AG$3="AES",AG$3="F",AG$3="Fiber")," ",IF(OR(AG$3="E",AG$3="EMB"),IF(MOD(AG16,9)=0,"—",16*AG16-15),IF(OR(AG$3="M",AG$3="MADI"),"—",IF(OR(AG$3="IPO",AG$3="IP out"),IF(MOD(AG16-1,18)&gt;=8,"—",16*AG16-15),"Err"))))</f>
        <v>4417</v>
      </c>
      <c r="AH17" s="7">
        <f>IF(OR(AG$3="M3",AG$3="S",AG$3="STD",AG$3="",AG$3="A",AG$3="AES",AG$3="F",AG$3="Fiber"),
IF(AND(AG$3="M3",MOD(AG16-1,9)=8),"Coax"," "),IF(OR(AG$3="E",AG$3="EMB"),IF(MOD(AG16,9)=0,"—",16*AG16),IF(OR(AG$3="M",AG$3="MADI"),"—",IF(OR(AG$3="IPO",AG$3="IP out"),IF(MOD(AG16-1,18)&gt;=8,"—",16*AG16),"Err"))))</f>
        <v>4432</v>
      </c>
      <c r="AI17" s="10" t="str">
        <f>IF(OR(AI$3="M3",AI$3="S",AI$3="STD",AI$3="",AI$3="A",AI$3="AES",AI$3="F",AI$3="Fiber")," ",IF(OR(AI$3="E",AI$3="EMB"),IF(MOD(AI16,9)=0,"—",16*AI16-15),IF(OR(AI$3="M",AI$3="MADI"),"—",IF(OR(AI$3="IPO",AI$3="IP out"),IF(MOD(AI16-1,18)&gt;=8,"—",16*AI16-15),"Err"))))</f>
        <v xml:space="preserve"> </v>
      </c>
      <c r="AJ17" s="7" t="str">
        <f>IF(OR(AI$3="M3",AI$3="S",AI$3="STD",AI$3="",AI$3="A",AI$3="AES",AI$3="F",AI$3="Fiber"),
IF(AND(AI$3="M3",MOD(AI16-1,9)=8),"Coax"," "),IF(OR(AI$3="E",AI$3="EMB"),IF(MOD(AI16,9)=0,"—",16*AI16),IF(OR(AI$3="M",AI$3="MADI"),"—",IF(OR(AI$3="IPO",AI$3="IP out"),IF(MOD(AI16-1,18)&gt;=8,"—",16*AI16),"Err"))))</f>
        <v xml:space="preserve"> </v>
      </c>
      <c r="AK17" s="10" t="str">
        <f>IF(OR(AK$3="M3",AK$3="S",AK$3="STD",AK$3="",AK$3="A",AK$3="AES",AK$3="F",AK$3="Fiber")," ",IF(OR(AK$3="E",AK$3="EMB"),IF(MOD(AK16,9)=0,"—",16*AK16-15),IF(OR(AK$3="M",AK$3="MADI"),"—",IF(OR(AK$3="IPO",AK$3="IP out"),IF(MOD(AK16-1,18)&gt;=8,"—",16*AK16-15),"Err"))))</f>
        <v xml:space="preserve"> </v>
      </c>
      <c r="AL17" s="7" t="str">
        <f>IF(OR(AK$3="M3",AK$3="S",AK$3="STD",AK$3="",AK$3="A",AK$3="AES",AK$3="F",AK$3="Fiber"),
IF(AND(AK$3="M3",MOD(AK16-1,9)=8),"Coax"," "),IF(OR(AK$3="E",AK$3="EMB"),IF(MOD(AK16,9)=0,"—",16*AK16),IF(OR(AK$3="M",AK$3="MADI"),"—",IF(OR(AK$3="IPO",AK$3="IP out"),IF(MOD(AK16-1,18)&gt;=8,"—",16*AK16),"Err"))))</f>
        <v xml:space="preserve"> </v>
      </c>
      <c r="AM17" s="10" t="str">
        <f>IF(OR(AM$3="M3",AM$3="S",AM$3="STD",AM$3="",AM$3="A",AM$3="AES",AM$3="F",AM$3="Fiber")," ",IF(OR(AM$3="E",AM$3="EMB"),IF(MOD(AM16,9)=0,"—",16*AM16-15),IF(OR(AM$3="M",AM$3="MADI"),"—",IF(OR(AM$3="IPO",AM$3="IP out"),IF(MOD(AM16-1,18)&gt;=8,"—",16*AM16-15),"Err"))))</f>
        <v xml:space="preserve"> </v>
      </c>
      <c r="AN17" s="7" t="str">
        <f>IF(OR(AM$3="M3",AM$3="S",AM$3="STD",AM$3="",AM$3="A",AM$3="AES",AM$3="F",AM$3="Fiber"),
IF(AND(AM$3="M3",MOD(AM16-1,9)=8),"Coax"," "),IF(OR(AM$3="E",AM$3="EMB"),IF(MOD(AM16,9)=0,"—",16*AM16),IF(OR(AM$3="M",AM$3="MADI"),"—",IF(OR(AM$3="IPO",AM$3="IP out"),IF(MOD(AM16-1,18)&gt;=8,"—",16*AM16),"Err"))))</f>
        <v xml:space="preserve"> </v>
      </c>
      <c r="AO17" s="10" t="str">
        <f>IF(OR(AO$3="M3",AO$3="S",AO$3="STD",AO$3="",AO$3="A",AO$3="AES",AO$3="F",AO$3="Fiber")," ",IF(OR(AO$3="E",AO$3="EMB"),IF(MOD(AO16,9)=0,"—",16*AO16-15),IF(OR(AO$3="M",AO$3="MADI"),"—",IF(OR(AO$3="IPO",AO$3="IP out"),IF(MOD(AO16-1,18)&gt;=8,"—",16*AO16-15),"Err"))))</f>
        <v>—</v>
      </c>
      <c r="AP17" s="7" t="str">
        <f>IF(OR(AO$3="M3",AO$3="S",AO$3="STD",AO$3="",AO$3="A",AO$3="AES",AO$3="F",AO$3="Fiber"),
IF(AND(AO$3="M3",MOD(AO16-1,9)=8),"Coax"," "),IF(OR(AO$3="E",AO$3="EMB"),IF(MOD(AO16,9)=0,"—",16*AO16),IF(OR(AO$3="M",AO$3="MADI"),"—",IF(OR(AO$3="IPO",AO$3="IP out"),IF(MOD(AO16-1,18)&gt;=8,"—",16*AO16),"Err"))))</f>
        <v>—</v>
      </c>
      <c r="AQ17" s="10">
        <f>IF(OR(AQ$3="M3",AQ$3="S",AQ$3="STD",AQ$3="",AQ$3="A",AQ$3="AES",AQ$3="F",AQ$3="Fiber")," ",IF(OR(AQ$3="E",AQ$3="EMB"),IF(MOD(AQ16,9)=0,"—",16*AQ16-15),IF(OR(AQ$3="M",AQ$3="MADI"),"—",IF(OR(AQ$3="IPO",AQ$3="IP out"),IF(MOD(AQ16-1,18)&gt;=8,"—",16*AQ16-15),"Err"))))</f>
        <v>2977</v>
      </c>
      <c r="AR17" s="7">
        <f>IF(OR(AQ$3="M3",AQ$3="S",AQ$3="STD",AQ$3="",AQ$3="A",AQ$3="AES",AQ$3="F",AQ$3="Fiber"),
IF(AND(AQ$3="M3",MOD(AQ16-1,9)=8),"Coax"," "),IF(OR(AQ$3="E",AQ$3="EMB"),IF(MOD(AQ16,9)=0,"—",16*AQ16),IF(OR(AQ$3="M",AQ$3="MADI"),"—",IF(OR(AQ$3="IPO",AQ$3="IP out"),IF(MOD(AQ16-1,18)&gt;=8,"—",16*AQ16),"Err"))))</f>
        <v>2992</v>
      </c>
      <c r="AS17" s="10" t="str">
        <f>IF(OR(AS$3="M3",AS$3="S",AS$3="STD",AS$3="",AS$3="A",AS$3="AES",AS$3="F",AS$3="Fiber")," ",IF(OR(AS$3="E",AS$3="EMB"),IF(MOD(AS16,9)=0,"—",16*AS16-15),IF(OR(AS$3="M",AS$3="MADI"),"—",IF(OR(AS$3="IPO",AS$3="IP out"),IF(MOD(AS16-1,18)&gt;=8,"—",16*AS16-15),"Err"))))</f>
        <v xml:space="preserve"> </v>
      </c>
      <c r="AT17" s="7" t="str">
        <f>IF(OR(AS$3="M3",AS$3="S",AS$3="STD",AS$3="",AS$3="A",AS$3="AES",AS$3="F",AS$3="Fiber"),
IF(AND(AS$3="M3",MOD(AS16-1,9)=8),"Coax"," "),IF(OR(AS$3="E",AS$3="EMB"),IF(MOD(AS16,9)=0,"—",16*AS16),IF(OR(AS$3="M",AS$3="MADI"),"—",IF(OR(AS$3="IPO",AS$3="IP out"),IF(MOD(AS16-1,18)&gt;=8,"—",16*AS16),"Err"))))</f>
        <v xml:space="preserve"> </v>
      </c>
      <c r="AU17" s="10" t="str">
        <f>IF(OR(AU$3="M3",AU$3="S",AU$3="STD",AU$3="",AU$3="A",AU$3="AES",AU$3="F",AU$3="Fiber")," ",IF(OR(AU$3="E",AU$3="EMB"),IF(MOD(AU16,9)=0,"—",16*AU16-15),IF(OR(AU$3="M",AU$3="MADI"),"—",IF(OR(AU$3="IPO",AU$3="IP out"),IF(MOD(AU16-1,18)&gt;=8,"—",16*AU16-15),"Err"))))</f>
        <v xml:space="preserve"> </v>
      </c>
      <c r="AV17" s="7" t="str">
        <f>IF(OR(AU$3="M3",AU$3="S",AU$3="STD",AU$3="",AU$3="A",AU$3="AES",AU$3="F",AU$3="Fiber"),
IF(AND(AU$3="M3",MOD(AU16-1,9)=8),"Coax"," "),IF(OR(AU$3="E",AU$3="EMB"),IF(MOD(AU16,9)=0,"—",16*AU16),IF(OR(AU$3="M",AU$3="MADI"),"—",IF(OR(AU$3="IPO",AU$3="IP out"),IF(MOD(AU16-1,18)&gt;=8,"—",16*AU16),"Err"))))</f>
        <v xml:space="preserve"> </v>
      </c>
      <c r="AW17" s="10">
        <f>IF(OR(AW$3="M3",AW$3="S",AW$3="STD",AW$3="",AW$3="A",AW$3="AES",AW$3="F",AW$3="Fiber")," ",IF(OR(AW$3="E",AW$3="EMB"),IF(MOD(AW16,9)=0,"—",16*AW16-15),IF(OR(AW$3="M",AW$3="MADI"),"—",IF(OR(AW$3="IPO",AW$3="IP out"),IF(MOD(AW16-1,18)&gt;=8,"—",16*AW16-15),"Err"))))</f>
        <v>2113</v>
      </c>
      <c r="AX17" s="7">
        <f>IF(OR(AW$3="M3",AW$3="S",AW$3="STD",AW$3="",AW$3="A",AW$3="AES",AW$3="F",AW$3="Fiber"),
IF(AND(AW$3="M3",MOD(AW16-1,9)=8),"Coax"," "),IF(OR(AW$3="E",AW$3="EMB"),IF(MOD(AW16,9)=0,"—",16*AW16),IF(OR(AW$3="M",AW$3="MADI"),"—",IF(OR(AW$3="IPO",AW$3="IP out"),IF(MOD(AW16-1,18)&gt;=8,"—",16*AW16),"Err"))))</f>
        <v>2128</v>
      </c>
      <c r="AY17" s="10" t="str">
        <f>IF(OR(AY$3="M3",AY$3="S",AY$3="STD",AY$3="",AY$3="A",AY$3="AES",AY$3="F",AY$3="Fiber")," ",IF(OR(AY$3="E",AY$3="EMB"),IF(MOD(AY16,9)=0,"—",16*AY16-15),IF(OR(AY$3="M",AY$3="MADI"),"—",IF(OR(AY$3="IPO",AY$3="IP out"),IF(MOD(AY16-1,18)&gt;=8,"—",16*AY16-15),"Err"))))</f>
        <v xml:space="preserve"> </v>
      </c>
      <c r="AZ17" s="7" t="str">
        <f>IF(OR(AY$3="M3",AY$3="S",AY$3="STD",AY$3="",AY$3="A",AY$3="AES",AY$3="F",AY$3="Fiber"),
IF(AND(AY$3="M3",MOD(AY16-1,9)=8),"Coax"," "),IF(OR(AY$3="E",AY$3="EMB"),IF(MOD(AY16,9)=0,"—",16*AY16),IF(OR(AY$3="M",AY$3="MADI"),"—",IF(OR(AY$3="IPO",AY$3="IP out"),IF(MOD(AY16-1,18)&gt;=8,"—",16*AY16),"Err"))))</f>
        <v xml:space="preserve"> </v>
      </c>
      <c r="BA17" s="10" t="str">
        <f>IF(OR(BA$3="M3",BA$3="S",BA$3="STD",BA$3="",BA$3="A",BA$3="AES",BA$3="F",BA$3="Fiber")," ",IF(OR(BA$3="E",BA$3="EMB"),IF(MOD(BA16,9)=0,"—",16*BA16-15),IF(OR(BA$3="M",BA$3="MADI"),"—",IF(OR(BA$3="IPO",BA$3="IP out"),IF(MOD(BA16-1,18)&gt;=8,"—",16*BA16-15),"Err"))))</f>
        <v xml:space="preserve"> </v>
      </c>
      <c r="BB17" s="7" t="str">
        <f>IF(OR(BA$3="M3",BA$3="S",BA$3="STD",BA$3="",BA$3="A",BA$3="AES",BA$3="F",BA$3="Fiber"),
IF(AND(BA$3="M3",MOD(BA16-1,9)=8),"Coax"," "),IF(OR(BA$3="E",BA$3="EMB"),IF(MOD(BA16,9)=0,"—",16*BA16),IF(OR(BA$3="M",BA$3="MADI"),"—",IF(OR(BA$3="IPO",BA$3="IP out"),IF(MOD(BA16-1,18)&gt;=8,"—",16*BA16),"Err"))))</f>
        <v xml:space="preserve"> </v>
      </c>
      <c r="BC17" s="10" t="str">
        <f>IF(OR(BC$3="M3",BC$3="S",BC$3="STD",BC$3="",BC$3="A",BC$3="AES",BC$3="F",BC$3="Fiber")," ",IF(OR(BC$3="E",BC$3="EMB"),IF(MOD(BC16,9)=0,"—",16*BC16-15),IF(OR(BC$3="M",BC$3="MADI"),"—",IF(OR(BC$3="IPO",BC$3="IP out"),IF(MOD(BC16-1,18)&gt;=8,"—",16*BC16-15),"Err"))))</f>
        <v xml:space="preserve"> </v>
      </c>
      <c r="BD17" s="7" t="str">
        <f>IF(OR(BC$3="M3",BC$3="S",BC$3="STD",BC$3="",BC$3="A",BC$3="AES",BC$3="F",BC$3="Fiber"),
IF(AND(BC$3="M3",MOD(BC16-1,9)=8),"Coax"," "),IF(OR(BC$3="E",BC$3="EMB"),IF(MOD(BC16,9)=0,"—",16*BC16),IF(OR(BC$3="M",BC$3="MADI"),"—",IF(OR(BC$3="IPO",BC$3="IP out"),IF(MOD(BC16-1,18)&gt;=8,"—",16*BC16),"Err"))))</f>
        <v xml:space="preserve"> </v>
      </c>
      <c r="BE17" s="10" t="str">
        <f>IF(OR(BE$3="M3",BE$3="S",BE$3="STD",BE$3="",BE$3="A",BE$3="AES",BE$3="F",BE$3="Fiber")," ",IF(OR(BE$3="E",BE$3="EMB"),IF(MOD(BE16,9)=0,"—",16*BE16-15),IF(OR(BE$3="M",BE$3="MADI"),"—",IF(OR(BE$3="IPO",BE$3="IP out"),IF(MOD(BE16-1,18)&gt;=8,"—",16*BE16-15),"Err"))))</f>
        <v>—</v>
      </c>
      <c r="BF17" s="7" t="str">
        <f>IF(OR(BE$3="M3",BE$3="S",BE$3="STD",BE$3="",BE$3="A",BE$3="AES",BE$3="F",BE$3="Fiber"),
IF(AND(BE$3="M3",MOD(BE16-1,9)=8),"Coax"," "),IF(OR(BE$3="E",BE$3="EMB"),IF(MOD(BE16,9)=0,"—",16*BE16),IF(OR(BE$3="M",BE$3="MADI"),"—",IF(OR(BE$3="IPO",BE$3="IP out"),IF(MOD(BE16-1,18)&gt;=8,"—",16*BE16),"Err"))))</f>
        <v>—</v>
      </c>
      <c r="BG17" s="10">
        <f>IF(OR(BG$3="M3",BG$3="S",BG$3="STD",BG$3="",BG$3="A",BG$3="AES",BG$3="F",BG$3="Fiber")," ",IF(OR(BG$3="E",BG$3="EMB"),IF(MOD(BG16,9)=0,"—",16*BG16-15),IF(OR(BG$3="M",BG$3="MADI"),"—",IF(OR(BG$3="IPO",BG$3="IP out"),IF(MOD(BG16-1,18)&gt;=8,"—",16*BG16-15),"Err"))))</f>
        <v>673</v>
      </c>
      <c r="BH17" s="7">
        <f>IF(OR(BG$3="M3",BG$3="S",BG$3="STD",BG$3="",BG$3="A",BG$3="AES",BG$3="F",BG$3="Fiber"),
IF(AND(BG$3="M3",MOD(BG16-1,9)=8),"Coax"," "),IF(OR(BG$3="E",BG$3="EMB"),IF(MOD(BG16,9)=0,"—",16*BG16),IF(OR(BG$3="M",BG$3="MADI"),"—",IF(OR(BG$3="IPO",BG$3="IP out"),IF(MOD(BG16-1,18)&gt;=8,"—",16*BG16),"Err"))))</f>
        <v>688</v>
      </c>
      <c r="BI17" s="10" t="str">
        <f>IF(OR(BI$3="M3",BI$3="S",BI$3="STD",BI$3="",BI$3="A",BI$3="AES",BI$3="F",BI$3="Fiber")," ",IF(OR(BI$3="E",BI$3="EMB"),IF(MOD(BI16,9)=0,"—",16*BI16-15),IF(OR(BI$3="M",BI$3="MADI"),"—",IF(OR(BI$3="IPO",BI$3="IP out"),IF(MOD(BI16-1,18)&gt;=8,"—",16*BI16-15),"Err"))))</f>
        <v xml:space="preserve"> </v>
      </c>
      <c r="BJ17" s="7" t="str">
        <f>IF(OR(BI$3="M3",BI$3="S",BI$3="STD",BI$3="",BI$3="A",BI$3="AES",BI$3="F",BI$3="Fiber"),
IF(AND(BI$3="M3",MOD(BI16-1,9)=8),"Coax"," "),IF(OR(BI$3="E",BI$3="EMB"),IF(MOD(BI16,9)=0,"—",16*BI16),IF(OR(BI$3="M",BI$3="MADI"),"—",IF(OR(BI$3="IPO",BI$3="IP out"),IF(MOD(BI16-1,18)&gt;=8,"—",16*BI16),"Err"))))</f>
        <v xml:space="preserve"> </v>
      </c>
      <c r="BK17" s="10" t="str">
        <f>IF(OR(BK$3="M3",BK$3="S",BK$3="STD",BK$3="",BK$3="A",BK$3="AES",BK$3="F",BK$3="Fiber")," ",IF(OR(BK$3="E",BK$3="EMB"),IF(MOD(BK16,9)=0,"—",16*BK16-15),IF(OR(BK$3="M",BK$3="MADI"),"—",IF(OR(BK$3="IPO",BK$3="IP out"),IF(MOD(BK16-1,18)&gt;=8,"—",16*BK16-15),"Err"))))</f>
        <v xml:space="preserve"> </v>
      </c>
      <c r="BL17" s="7" t="str">
        <f>IF(OR(BK$3="M3",BK$3="S",BK$3="STD",BK$3="",BK$3="A",BK$3="AES",BK$3="F",BK$3="Fiber"),
IF(AND(BK$3="M3",MOD(BK16-1,9)=8),"Coax"," "),IF(OR(BK$3="E",BK$3="EMB"),IF(MOD(BK16,9)=0,"—",16*BK16),IF(OR(BK$3="M",BK$3="MADI"),"—",IF(OR(BK$3="IPO",BK$3="IP out"),IF(MOD(BK16-1,18)&gt;=8,"—",16*BK16),"Err"))))</f>
        <v xml:space="preserve"> </v>
      </c>
      <c r="BM17" s="12"/>
      <c r="BN17" s="15"/>
    </row>
    <row r="18" spans="1:66" s="1" customFormat="1" x14ac:dyDescent="0.25">
      <c r="A18" s="11">
        <f>(A$2)*18-10</f>
        <v>566</v>
      </c>
      <c r="B18" s="6"/>
      <c r="C18" s="11">
        <f>(C$2)*18-10</f>
        <v>548</v>
      </c>
      <c r="D18" s="6"/>
      <c r="E18" s="11">
        <f>(E$2)*18-10</f>
        <v>530</v>
      </c>
      <c r="F18" s="6"/>
      <c r="G18" s="11">
        <f>(G$2)*18-10</f>
        <v>512</v>
      </c>
      <c r="H18" s="6"/>
      <c r="I18" s="11">
        <f>(I$2)*18-10</f>
        <v>494</v>
      </c>
      <c r="J18" s="6"/>
      <c r="K18" s="11">
        <f>(K$2)*18-10</f>
        <v>476</v>
      </c>
      <c r="L18" s="6"/>
      <c r="M18" s="11">
        <f>(M$2)*18-10</f>
        <v>458</v>
      </c>
      <c r="N18" s="6"/>
      <c r="O18" s="11">
        <f>(O$2)*18-10</f>
        <v>440</v>
      </c>
      <c r="P18" s="6"/>
      <c r="Q18" s="11">
        <f>(Q$2)*18-10</f>
        <v>422</v>
      </c>
      <c r="R18" s="6"/>
      <c r="S18" s="11">
        <f>(S$2)*18-10</f>
        <v>404</v>
      </c>
      <c r="T18" s="6"/>
      <c r="U18" s="11">
        <f>(U$2)*18-10</f>
        <v>386</v>
      </c>
      <c r="V18" s="6"/>
      <c r="W18" s="11">
        <f>(W$2)*18-10</f>
        <v>368</v>
      </c>
      <c r="X18" s="6"/>
      <c r="Y18" s="11">
        <f>(Y$2)*18-10</f>
        <v>350</v>
      </c>
      <c r="Z18" s="6"/>
      <c r="AA18" s="11">
        <f>(AA$2)*18-10</f>
        <v>332</v>
      </c>
      <c r="AB18" s="6"/>
      <c r="AC18" s="11">
        <f>(AC$2)*18-10</f>
        <v>314</v>
      </c>
      <c r="AD18" s="6"/>
      <c r="AE18" s="11">
        <f>(AE$2)*18-10</f>
        <v>296</v>
      </c>
      <c r="AF18" s="6"/>
      <c r="AG18" s="11">
        <f>(AG$2)*18-10</f>
        <v>278</v>
      </c>
      <c r="AH18" s="6"/>
      <c r="AI18" s="11">
        <f>(AI$2)*18-10</f>
        <v>260</v>
      </c>
      <c r="AJ18" s="6"/>
      <c r="AK18" s="11">
        <f>(AK$2)*18-10</f>
        <v>242</v>
      </c>
      <c r="AL18" s="6"/>
      <c r="AM18" s="11">
        <f>(AM$2)*18-10</f>
        <v>224</v>
      </c>
      <c r="AN18" s="6"/>
      <c r="AO18" s="11">
        <f>(AO$2)*18-10</f>
        <v>206</v>
      </c>
      <c r="AP18" s="6"/>
      <c r="AQ18" s="11">
        <f>(AQ$2)*18-10</f>
        <v>188</v>
      </c>
      <c r="AR18" s="6"/>
      <c r="AS18" s="11">
        <f>(AS$2)*18-10</f>
        <v>170</v>
      </c>
      <c r="AT18" s="6"/>
      <c r="AU18" s="11">
        <f>(AU$2)*18-10</f>
        <v>152</v>
      </c>
      <c r="AV18" s="6"/>
      <c r="AW18" s="11">
        <f>(AW$2)*18-10</f>
        <v>134</v>
      </c>
      <c r="AX18" s="6"/>
      <c r="AY18" s="11">
        <f>(AY$2)*18-10</f>
        <v>116</v>
      </c>
      <c r="AZ18" s="6"/>
      <c r="BA18" s="11">
        <f>(BA$2)*18-10</f>
        <v>98</v>
      </c>
      <c r="BB18" s="6"/>
      <c r="BC18" s="11">
        <f>(BC$2)*18-10</f>
        <v>80</v>
      </c>
      <c r="BD18" s="6"/>
      <c r="BE18" s="11">
        <f>(BE$2)*18-10</f>
        <v>62</v>
      </c>
      <c r="BF18" s="6"/>
      <c r="BG18" s="11">
        <f>(BG$2)*18-10</f>
        <v>44</v>
      </c>
      <c r="BH18" s="6"/>
      <c r="BI18" s="11">
        <f>(BI$2)*18-10</f>
        <v>26</v>
      </c>
      <c r="BJ18" s="6"/>
      <c r="BK18" s="11">
        <f>(BK$2)*18-10</f>
        <v>8</v>
      </c>
      <c r="BL18" s="6"/>
      <c r="BM18" s="19"/>
      <c r="BN18" s="14"/>
    </row>
    <row r="19" spans="1:66" s="5" customFormat="1" ht="13.5" x14ac:dyDescent="0.25">
      <c r="A19" s="10">
        <f>IF(OR(A$3="M3",A$3="S",A$3="STD",A$3="",A$3="A",A$3="AES",A$3="F",A$3="Fiber")," ",IF(OR(A$3="E",A$3="EMB"),IF(MOD(A18,9)=0,"—",16*A18-15),IF(OR(A$3="M",A$3="MADI"),"—",IF(OR(A$3="IPO",A$3="IP out"),IF(MOD(A18-1,18)&gt;=8,"—",16*A18-15),"Err"))))</f>
        <v>9041</v>
      </c>
      <c r="B19" s="7">
        <f>IF(OR(A$3="M3",A$3="S",A$3="STD",A$3="",A$3="A",A$3="AES",A$3="F",A$3="Fiber"),
IF(AND(A$3="M3",MOD(A18-1,9)=8),"Coax"," "),IF(OR(A$3="E",A$3="EMB"),IF(MOD(A18,9)=0,"—",16*A18),IF(OR(A$3="M",A$3="MADI"),"—",IF(OR(A$3="IPO",A$3="IP out"),IF(MOD(A18-1,18)&gt;=8,"—",16*A18),"Err"))))</f>
        <v>9056</v>
      </c>
      <c r="C19" s="10">
        <f>IF(OR(C$3="M3",C$3="S",C$3="STD",C$3="",C$3="A",C$3="AES",C$3="F",C$3="Fiber")," ",IF(OR(C$3="E",C$3="EMB"),IF(MOD(C18,9)=0,"—",16*C18-15),IF(OR(C$3="M",C$3="MADI"),"—",IF(OR(C$3="IPO",C$3="IP out"),IF(MOD(C18-1,18)&gt;=8,"—",16*C18-15),"Err"))))</f>
        <v>8753</v>
      </c>
      <c r="D19" s="7">
        <f>IF(OR(C$3="M3",C$3="S",C$3="STD",C$3="",C$3="A",C$3="AES",C$3="F",C$3="Fiber"),
IF(AND(C$3="M3",MOD(C18-1,9)=8),"Coax"," "),IF(OR(C$3="E",C$3="EMB"),IF(MOD(C18,9)=0,"—",16*C18),IF(OR(C$3="M",C$3="MADI"),"—",IF(OR(C$3="IPO",C$3="IP out"),IF(MOD(C18-1,18)&gt;=8,"—",16*C18),"Err"))))</f>
        <v>8768</v>
      </c>
      <c r="E19" s="10">
        <f>IF(OR(E$3="M3",E$3="S",E$3="STD",E$3="",E$3="A",E$3="AES",E$3="F",E$3="Fiber")," ",IF(OR(E$3="E",E$3="EMB"),IF(MOD(E18,9)=0,"—",16*E18-15),IF(OR(E$3="M",E$3="MADI"),"—",IF(OR(E$3="IPO",E$3="IP out"),IF(MOD(E18-1,18)&gt;=8,"—",16*E18-15),"Err"))))</f>
        <v>8465</v>
      </c>
      <c r="F19" s="7">
        <f>IF(OR(E$3="M3",E$3="S",E$3="STD",E$3="",E$3="A",E$3="AES",E$3="F",E$3="Fiber"),
IF(AND(E$3="M3",MOD(E18-1,9)=8),"Coax"," "),IF(OR(E$3="E",E$3="EMB"),IF(MOD(E18,9)=0,"—",16*E18),IF(OR(E$3="M",E$3="MADI"),"—",IF(OR(E$3="IPO",E$3="IP out"),IF(MOD(E18-1,18)&gt;=8,"—",16*E18),"Err"))))</f>
        <v>8480</v>
      </c>
      <c r="G19" s="10">
        <f>IF(OR(G$3="M3",G$3="S",G$3="STD",G$3="",G$3="A",G$3="AES",G$3="F",G$3="Fiber")," ",IF(OR(G$3="E",G$3="EMB"),IF(MOD(G18,9)=0,"—",16*G18-15),IF(OR(G$3="M",G$3="MADI"),"—",IF(OR(G$3="IPO",G$3="IP out"),IF(MOD(G18-1,18)&gt;=8,"—",16*G18-15),"Err"))))</f>
        <v>8177</v>
      </c>
      <c r="H19" s="7">
        <f>IF(OR(G$3="M3",G$3="S",G$3="STD",G$3="",G$3="A",G$3="AES",G$3="F",G$3="Fiber"),
IF(AND(G$3="M3",MOD(G18-1,9)=8),"Coax"," "),IF(OR(G$3="E",G$3="EMB"),IF(MOD(G18,9)=0,"—",16*G18),IF(OR(G$3="M",G$3="MADI"),"—",IF(OR(G$3="IPO",G$3="IP out"),IF(MOD(G18-1,18)&gt;=8,"—",16*G18),"Err"))))</f>
        <v>8192</v>
      </c>
      <c r="I19" s="10">
        <f>IF(OR(I$3="M3",I$3="S",I$3="STD",I$3="",I$3="A",I$3="AES",I$3="F",I$3="Fiber")," ",IF(OR(I$3="E",I$3="EMB"),IF(MOD(I18,9)=0,"—",16*I18-15),IF(OR(I$3="M",I$3="MADI"),"—",IF(OR(I$3="IPO",I$3="IP out"),IF(MOD(I18-1,18)&gt;=8,"—",16*I18-15),"Err"))))</f>
        <v>7889</v>
      </c>
      <c r="J19" s="7">
        <f>IF(OR(I$3="M3",I$3="S",I$3="STD",I$3="",I$3="A",I$3="AES",I$3="F",I$3="Fiber"),
IF(AND(I$3="M3",MOD(I18-1,9)=8),"Coax"," "),IF(OR(I$3="E",I$3="EMB"),IF(MOD(I18,9)=0,"—",16*I18),IF(OR(I$3="M",I$3="MADI"),"—",IF(OR(I$3="IPO",I$3="IP out"),IF(MOD(I18-1,18)&gt;=8,"—",16*I18),"Err"))))</f>
        <v>7904</v>
      </c>
      <c r="K19" s="10">
        <f>IF(OR(K$3="M3",K$3="S",K$3="STD",K$3="",K$3="A",K$3="AES",K$3="F",K$3="Fiber")," ",IF(OR(K$3="E",K$3="EMB"),IF(MOD(K18,9)=0,"—",16*K18-15),IF(OR(K$3="M",K$3="MADI"),"—",IF(OR(K$3="IPO",K$3="IP out"),IF(MOD(K18-1,18)&gt;=8,"—",16*K18-15),"Err"))))</f>
        <v>7601</v>
      </c>
      <c r="L19" s="7">
        <f>IF(OR(K$3="M3",K$3="S",K$3="STD",K$3="",K$3="A",K$3="AES",K$3="F",K$3="Fiber"),
IF(AND(K$3="M3",MOD(K18-1,9)=8),"Coax"," "),IF(OR(K$3="E",K$3="EMB"),IF(MOD(K18,9)=0,"—",16*K18),IF(OR(K$3="M",K$3="MADI"),"—",IF(OR(K$3="IPO",K$3="IP out"),IF(MOD(K18-1,18)&gt;=8,"—",16*K18),"Err"))))</f>
        <v>7616</v>
      </c>
      <c r="M19" s="10" t="str">
        <f>IF(OR(M$3="M3",M$3="S",M$3="STD",M$3="",M$3="A",M$3="AES",M$3="F",M$3="Fiber")," ",IF(OR(M$3="E",M$3="EMB"),IF(MOD(M18,9)=0,"—",16*M18-15),IF(OR(M$3="M",M$3="MADI"),"—",IF(OR(M$3="IPO",M$3="IP out"),IF(MOD(M18-1,18)&gt;=8,"—",16*M18-15),"Err"))))</f>
        <v xml:space="preserve"> </v>
      </c>
      <c r="N19" s="7" t="str">
        <f>IF(OR(M$3="M3",M$3="S",M$3="STD",M$3="",M$3="A",M$3="AES",M$3="F",M$3="Fiber"),
IF(AND(M$3="M3",MOD(M18-1,9)=8),"Coax"," "),IF(OR(M$3="E",M$3="EMB"),IF(MOD(M18,9)=0,"—",16*M18),IF(OR(M$3="M",M$3="MADI"),"—",IF(OR(M$3="IPO",M$3="IP out"),IF(MOD(M18-1,18)&gt;=8,"—",16*M18),"Err"))))</f>
        <v xml:space="preserve"> </v>
      </c>
      <c r="O19" s="10" t="str">
        <f>IF(OR(O$3="M3",O$3="S",O$3="STD",O$3="",O$3="A",O$3="AES",O$3="F",O$3="Fiber")," ",IF(OR(O$3="E",O$3="EMB"),IF(MOD(O18,9)=0,"—",16*O18-15),IF(OR(O$3="M",O$3="MADI"),"—",IF(OR(O$3="IPO",O$3="IP out"),IF(MOD(O18-1,18)&gt;=8,"—",16*O18-15),"Err"))))</f>
        <v xml:space="preserve"> </v>
      </c>
      <c r="P19" s="7" t="str">
        <f>IF(OR(O$3="M3",O$3="S",O$3="STD",O$3="",O$3="A",O$3="AES",O$3="F",O$3="Fiber"),
IF(AND(O$3="M3",MOD(O18-1,9)=8),"Coax"," "),IF(OR(O$3="E",O$3="EMB"),IF(MOD(O18,9)=0,"—",16*O18),IF(OR(O$3="M",O$3="MADI"),"—",IF(OR(O$3="IPO",O$3="IP out"),IF(MOD(O18-1,18)&gt;=8,"—",16*O18),"Err"))))</f>
        <v xml:space="preserve"> </v>
      </c>
      <c r="Q19" s="10" t="str">
        <f>IF(OR(Q$3="M3",Q$3="S",Q$3="STD",Q$3="",Q$3="A",Q$3="AES",Q$3="F",Q$3="Fiber")," ",IF(OR(Q$3="E",Q$3="EMB"),IF(MOD(Q18,9)=0,"—",16*Q18-15),IF(OR(Q$3="M",Q$3="MADI"),"—",IF(OR(Q$3="IPO",Q$3="IP out"),IF(MOD(Q18-1,18)&gt;=8,"—",16*Q18-15),"Err"))))</f>
        <v xml:space="preserve"> </v>
      </c>
      <c r="R19" s="7" t="str">
        <f>IF(OR(Q$3="M3",Q$3="S",Q$3="STD",Q$3="",Q$3="A",Q$3="AES",Q$3="F",Q$3="Fiber"),
IF(AND(Q$3="M3",MOD(Q18-1,9)=8),"Coax"," "),IF(OR(Q$3="E",Q$3="EMB"),IF(MOD(Q18,9)=0,"—",16*Q18),IF(OR(Q$3="M",Q$3="MADI"),"—",IF(OR(Q$3="IPO",Q$3="IP out"),IF(MOD(Q18-1,18)&gt;=8,"—",16*Q18),"Err"))))</f>
        <v xml:space="preserve"> </v>
      </c>
      <c r="S19" s="10" t="str">
        <f>IF(OR(S$3="M3",S$3="S",S$3="STD",S$3="",S$3="A",S$3="AES",S$3="F",S$3="Fiber")," ",IF(OR(S$3="E",S$3="EMB"),IF(MOD(S18,9)=0,"—",16*S18-15),IF(OR(S$3="M",S$3="MADI"),"—",IF(OR(S$3="IPO",S$3="IP out"),IF(MOD(S18-1,18)&gt;=8,"—",16*S18-15),"Err"))))</f>
        <v xml:space="preserve"> </v>
      </c>
      <c r="T19" s="7" t="str">
        <f>IF(OR(S$3="M3",S$3="S",S$3="STD",S$3="",S$3="A",S$3="AES",S$3="F",S$3="Fiber"),
IF(AND(S$3="M3",MOD(S18-1,9)=8),"Coax"," "),IF(OR(S$3="E",S$3="EMB"),IF(MOD(S18,9)=0,"—",16*S18),IF(OR(S$3="M",S$3="MADI"),"—",IF(OR(S$3="IPO",S$3="IP out"),IF(MOD(S18-1,18)&gt;=8,"—",16*S18),"Err"))))</f>
        <v xml:space="preserve"> </v>
      </c>
      <c r="U19" s="10" t="str">
        <f>IF(OR(U$3="M3",U$3="S",U$3="STD",U$3="",U$3="A",U$3="AES",U$3="F",U$3="Fiber")," ",IF(OR(U$3="E",U$3="EMB"),IF(MOD(U18,9)=0,"—",16*U18-15),IF(OR(U$3="M",U$3="MADI"),"—",IF(OR(U$3="IPO",U$3="IP out"),IF(MOD(U18-1,18)&gt;=8,"—",16*U18-15),"Err"))))</f>
        <v xml:space="preserve"> </v>
      </c>
      <c r="V19" s="7" t="str">
        <f>IF(OR(U$3="M3",U$3="S",U$3="STD",U$3="",U$3="A",U$3="AES",U$3="F",U$3="Fiber"),
IF(AND(U$3="M3",MOD(U18-1,9)=8),"Coax"," "),IF(OR(U$3="E",U$3="EMB"),IF(MOD(U18,9)=0,"—",16*U18),IF(OR(U$3="M",U$3="MADI"),"—",IF(OR(U$3="IPO",U$3="IP out"),IF(MOD(U18-1,18)&gt;=8,"—",16*U18),"Err"))))</f>
        <v xml:space="preserve"> </v>
      </c>
      <c r="W19" s="10" t="str">
        <f>IF(OR(W$3="M3",W$3="S",W$3="STD",W$3="",W$3="A",W$3="AES",W$3="F",W$3="Fiber")," ",IF(OR(W$3="E",W$3="EMB"),IF(MOD(W18,9)=0,"—",16*W18-15),IF(OR(W$3="M",W$3="MADI"),"—",IF(OR(W$3="IPO",W$3="IP out"),IF(MOD(W18-1,18)&gt;=8,"—",16*W18-15),"Err"))))</f>
        <v xml:space="preserve"> </v>
      </c>
      <c r="X19" s="7" t="str">
        <f>IF(OR(W$3="M3",W$3="S",W$3="STD",W$3="",W$3="A",W$3="AES",W$3="F",W$3="Fiber"),
IF(AND(W$3="M3",MOD(W18-1,9)=8),"Coax"," "),IF(OR(W$3="E",W$3="EMB"),IF(MOD(W18,9)=0,"—",16*W18),IF(OR(W$3="M",W$3="MADI"),"—",IF(OR(W$3="IPO",W$3="IP out"),IF(MOD(W18-1,18)&gt;=8,"—",16*W18),"Err"))))</f>
        <v xml:space="preserve"> </v>
      </c>
      <c r="Y19" s="10" t="str">
        <f>IF(OR(Y$3="M3",Y$3="S",Y$3="STD",Y$3="",Y$3="A",Y$3="AES",Y$3="F",Y$3="Fiber")," ",IF(OR(Y$3="E",Y$3="EMB"),IF(MOD(Y18,9)=0,"—",16*Y18-15),IF(OR(Y$3="M",Y$3="MADI"),"—",IF(OR(Y$3="IPO",Y$3="IP out"),IF(MOD(Y18-1,18)&gt;=8,"—",16*Y18-15),"Err"))))</f>
        <v xml:space="preserve"> </v>
      </c>
      <c r="Z19" s="7" t="str">
        <f>IF(OR(Y$3="M3",Y$3="S",Y$3="STD",Y$3="",Y$3="A",Y$3="AES",Y$3="F",Y$3="Fiber"),
IF(AND(Y$3="M3",MOD(Y18-1,9)=8),"Coax"," "),IF(OR(Y$3="E",Y$3="EMB"),IF(MOD(Y18,9)=0,"—",16*Y18),IF(OR(Y$3="M",Y$3="MADI"),"—",IF(OR(Y$3="IPO",Y$3="IP out"),IF(MOD(Y18-1,18)&gt;=8,"—",16*Y18),"Err"))))</f>
        <v xml:space="preserve"> </v>
      </c>
      <c r="AA19" s="10" t="str">
        <f>IF(OR(AA$3="M3",AA$3="S",AA$3="STD",AA$3="",AA$3="A",AA$3="AES",AA$3="F",AA$3="Fiber")," ",IF(OR(AA$3="E",AA$3="EMB"),IF(MOD(AA18,9)=0,"—",16*AA18-15),IF(OR(AA$3="M",AA$3="MADI"),"—",IF(OR(AA$3="IPO",AA$3="IP out"),IF(MOD(AA18-1,18)&gt;=8,"—",16*AA18-15),"Err"))))</f>
        <v xml:space="preserve"> </v>
      </c>
      <c r="AB19" s="7" t="str">
        <f>IF(OR(AA$3="M3",AA$3="S",AA$3="STD",AA$3="",AA$3="A",AA$3="AES",AA$3="F",AA$3="Fiber"),
IF(AND(AA$3="M3",MOD(AA18-1,9)=8),"Coax"," "),IF(OR(AA$3="E",AA$3="EMB"),IF(MOD(AA18,9)=0,"—",16*AA18),IF(OR(AA$3="M",AA$3="MADI"),"—",IF(OR(AA$3="IPO",AA$3="IP out"),IF(MOD(AA18-1,18)&gt;=8,"—",16*AA18),"Err"))))</f>
        <v xml:space="preserve"> </v>
      </c>
      <c r="AC19" s="10" t="str">
        <f>IF(OR(AC$3="M3",AC$3="S",AC$3="STD",AC$3="",AC$3="A",AC$3="AES",AC$3="F",AC$3="Fiber")," ",IF(OR(AC$3="E",AC$3="EMB"),IF(MOD(AC18,9)=0,"—",16*AC18-15),IF(OR(AC$3="M",AC$3="MADI"),"—",IF(OR(AC$3="IPO",AC$3="IP out"),IF(MOD(AC18-1,18)&gt;=8,"—",16*AC18-15),"Err"))))</f>
        <v xml:space="preserve"> </v>
      </c>
      <c r="AD19" s="7" t="str">
        <f>IF(OR(AC$3="M3",AC$3="S",AC$3="STD",AC$3="",AC$3="A",AC$3="AES",AC$3="F",AC$3="Fiber"),
IF(AND(AC$3="M3",MOD(AC18-1,9)=8),"Coax"," "),IF(OR(AC$3="E",AC$3="EMB"),IF(MOD(AC18,9)=0,"—",16*AC18),IF(OR(AC$3="M",AC$3="MADI"),"—",IF(OR(AC$3="IPO",AC$3="IP out"),IF(MOD(AC18-1,18)&gt;=8,"—",16*AC18),"Err"))))</f>
        <v xml:space="preserve"> </v>
      </c>
      <c r="AE19" s="10" t="str">
        <f>IF(OR(AE$3="M3",AE$3="S",AE$3="STD",AE$3="",AE$3="A",AE$3="AES",AE$3="F",AE$3="Fiber")," ",IF(OR(AE$3="E",AE$3="EMB"),IF(MOD(AE18,9)=0,"—",16*AE18-15),IF(OR(AE$3="M",AE$3="MADI"),"—",IF(OR(AE$3="IPO",AE$3="IP out"),IF(MOD(AE18-1,18)&gt;=8,"—",16*AE18-15),"Err"))))</f>
        <v xml:space="preserve"> </v>
      </c>
      <c r="AF19" s="7" t="str">
        <f>IF(OR(AE$3="M3",AE$3="S",AE$3="STD",AE$3="",AE$3="A",AE$3="AES",AE$3="F",AE$3="Fiber"),
IF(AND(AE$3="M3",MOD(AE18-1,9)=8),"Coax"," "),IF(OR(AE$3="E",AE$3="EMB"),IF(MOD(AE18,9)=0,"—",16*AE18),IF(OR(AE$3="M",AE$3="MADI"),"—",IF(OR(AE$3="IPO",AE$3="IP out"),IF(MOD(AE18-1,18)&gt;=8,"—",16*AE18),"Err"))))</f>
        <v xml:space="preserve"> </v>
      </c>
      <c r="AG19" s="10">
        <f>IF(OR(AG$3="M3",AG$3="S",AG$3="STD",AG$3="",AG$3="A",AG$3="AES",AG$3="F",AG$3="Fiber")," ",IF(OR(AG$3="E",AG$3="EMB"),IF(MOD(AG18,9)=0,"—",16*AG18-15),IF(OR(AG$3="M",AG$3="MADI"),"—",IF(OR(AG$3="IPO",AG$3="IP out"),IF(MOD(AG18-1,18)&gt;=8,"—",16*AG18-15),"Err"))))</f>
        <v>4433</v>
      </c>
      <c r="AH19" s="7">
        <f>IF(OR(AG$3="M3",AG$3="S",AG$3="STD",AG$3="",AG$3="A",AG$3="AES",AG$3="F",AG$3="Fiber"),
IF(AND(AG$3="M3",MOD(AG18-1,9)=8),"Coax"," "),IF(OR(AG$3="E",AG$3="EMB"),IF(MOD(AG18,9)=0,"—",16*AG18),IF(OR(AG$3="M",AG$3="MADI"),"—",IF(OR(AG$3="IPO",AG$3="IP out"),IF(MOD(AG18-1,18)&gt;=8,"—",16*AG18),"Err"))))</f>
        <v>4448</v>
      </c>
      <c r="AI19" s="10" t="str">
        <f>IF(OR(AI$3="M3",AI$3="S",AI$3="STD",AI$3="",AI$3="A",AI$3="AES",AI$3="F",AI$3="Fiber")," ",IF(OR(AI$3="E",AI$3="EMB"),IF(MOD(AI18,9)=0,"—",16*AI18-15),IF(OR(AI$3="M",AI$3="MADI"),"—",IF(OR(AI$3="IPO",AI$3="IP out"),IF(MOD(AI18-1,18)&gt;=8,"—",16*AI18-15),"Err"))))</f>
        <v xml:space="preserve"> </v>
      </c>
      <c r="AJ19" s="7" t="str">
        <f>IF(OR(AI$3="M3",AI$3="S",AI$3="STD",AI$3="",AI$3="A",AI$3="AES",AI$3="F",AI$3="Fiber"),
IF(AND(AI$3="M3",MOD(AI18-1,9)=8),"Coax"," "),IF(OR(AI$3="E",AI$3="EMB"),IF(MOD(AI18,9)=0,"—",16*AI18),IF(OR(AI$3="M",AI$3="MADI"),"—",IF(OR(AI$3="IPO",AI$3="IP out"),IF(MOD(AI18-1,18)&gt;=8,"—",16*AI18),"Err"))))</f>
        <v xml:space="preserve"> </v>
      </c>
      <c r="AK19" s="10" t="str">
        <f>IF(OR(AK$3="M3",AK$3="S",AK$3="STD",AK$3="",AK$3="A",AK$3="AES",AK$3="F",AK$3="Fiber")," ",IF(OR(AK$3="E",AK$3="EMB"),IF(MOD(AK18,9)=0,"—",16*AK18-15),IF(OR(AK$3="M",AK$3="MADI"),"—",IF(OR(AK$3="IPO",AK$3="IP out"),IF(MOD(AK18-1,18)&gt;=8,"—",16*AK18-15),"Err"))))</f>
        <v xml:space="preserve"> </v>
      </c>
      <c r="AL19" s="7" t="str">
        <f>IF(OR(AK$3="M3",AK$3="S",AK$3="STD",AK$3="",AK$3="A",AK$3="AES",AK$3="F",AK$3="Fiber"),
IF(AND(AK$3="M3",MOD(AK18-1,9)=8),"Coax"," "),IF(OR(AK$3="E",AK$3="EMB"),IF(MOD(AK18,9)=0,"—",16*AK18),IF(OR(AK$3="M",AK$3="MADI"),"—",IF(OR(AK$3="IPO",AK$3="IP out"),IF(MOD(AK18-1,18)&gt;=8,"—",16*AK18),"Err"))))</f>
        <v xml:space="preserve"> </v>
      </c>
      <c r="AM19" s="10" t="str">
        <f>IF(OR(AM$3="M3",AM$3="S",AM$3="STD",AM$3="",AM$3="A",AM$3="AES",AM$3="F",AM$3="Fiber")," ",IF(OR(AM$3="E",AM$3="EMB"),IF(MOD(AM18,9)=0,"—",16*AM18-15),IF(OR(AM$3="M",AM$3="MADI"),"—",IF(OR(AM$3="IPO",AM$3="IP out"),IF(MOD(AM18-1,18)&gt;=8,"—",16*AM18-15),"Err"))))</f>
        <v xml:space="preserve"> </v>
      </c>
      <c r="AN19" s="7" t="str">
        <f>IF(OR(AM$3="M3",AM$3="S",AM$3="STD",AM$3="",AM$3="A",AM$3="AES",AM$3="F",AM$3="Fiber"),
IF(AND(AM$3="M3",MOD(AM18-1,9)=8),"Coax"," "),IF(OR(AM$3="E",AM$3="EMB"),IF(MOD(AM18,9)=0,"—",16*AM18),IF(OR(AM$3="M",AM$3="MADI"),"—",IF(OR(AM$3="IPO",AM$3="IP out"),IF(MOD(AM18-1,18)&gt;=8,"—",16*AM18),"Err"))))</f>
        <v xml:space="preserve"> </v>
      </c>
      <c r="AO19" s="10" t="str">
        <f>IF(OR(AO$3="M3",AO$3="S",AO$3="STD",AO$3="",AO$3="A",AO$3="AES",AO$3="F",AO$3="Fiber")," ",IF(OR(AO$3="E",AO$3="EMB"),IF(MOD(AO18,9)=0,"—",16*AO18-15),IF(OR(AO$3="M",AO$3="MADI"),"—",IF(OR(AO$3="IPO",AO$3="IP out"),IF(MOD(AO18-1,18)&gt;=8,"—",16*AO18-15),"Err"))))</f>
        <v>—</v>
      </c>
      <c r="AP19" s="7" t="str">
        <f>IF(OR(AO$3="M3",AO$3="S",AO$3="STD",AO$3="",AO$3="A",AO$3="AES",AO$3="F",AO$3="Fiber"),
IF(AND(AO$3="M3",MOD(AO18-1,9)=8),"Coax"," "),IF(OR(AO$3="E",AO$3="EMB"),IF(MOD(AO18,9)=0,"—",16*AO18),IF(OR(AO$3="M",AO$3="MADI"),"—",IF(OR(AO$3="IPO",AO$3="IP out"),IF(MOD(AO18-1,18)&gt;=8,"—",16*AO18),"Err"))))</f>
        <v>—</v>
      </c>
      <c r="AQ19" s="10">
        <f>IF(OR(AQ$3="M3",AQ$3="S",AQ$3="STD",AQ$3="",AQ$3="A",AQ$3="AES",AQ$3="F",AQ$3="Fiber")," ",IF(OR(AQ$3="E",AQ$3="EMB"),IF(MOD(AQ18,9)=0,"—",16*AQ18-15),IF(OR(AQ$3="M",AQ$3="MADI"),"—",IF(OR(AQ$3="IPO",AQ$3="IP out"),IF(MOD(AQ18-1,18)&gt;=8,"—",16*AQ18-15),"Err"))))</f>
        <v>2993</v>
      </c>
      <c r="AR19" s="7">
        <f>IF(OR(AQ$3="M3",AQ$3="S",AQ$3="STD",AQ$3="",AQ$3="A",AQ$3="AES",AQ$3="F",AQ$3="Fiber"),
IF(AND(AQ$3="M3",MOD(AQ18-1,9)=8),"Coax"," "),IF(OR(AQ$3="E",AQ$3="EMB"),IF(MOD(AQ18,9)=0,"—",16*AQ18),IF(OR(AQ$3="M",AQ$3="MADI"),"—",IF(OR(AQ$3="IPO",AQ$3="IP out"),IF(MOD(AQ18-1,18)&gt;=8,"—",16*AQ18),"Err"))))</f>
        <v>3008</v>
      </c>
      <c r="AS19" s="10" t="str">
        <f>IF(OR(AS$3="M3",AS$3="S",AS$3="STD",AS$3="",AS$3="A",AS$3="AES",AS$3="F",AS$3="Fiber")," ",IF(OR(AS$3="E",AS$3="EMB"),IF(MOD(AS18,9)=0,"—",16*AS18-15),IF(OR(AS$3="M",AS$3="MADI"),"—",IF(OR(AS$3="IPO",AS$3="IP out"),IF(MOD(AS18-1,18)&gt;=8,"—",16*AS18-15),"Err"))))</f>
        <v xml:space="preserve"> </v>
      </c>
      <c r="AT19" s="7" t="str">
        <f>IF(OR(AS$3="M3",AS$3="S",AS$3="STD",AS$3="",AS$3="A",AS$3="AES",AS$3="F",AS$3="Fiber"),
IF(AND(AS$3="M3",MOD(AS18-1,9)=8),"Coax"," "),IF(OR(AS$3="E",AS$3="EMB"),IF(MOD(AS18,9)=0,"—",16*AS18),IF(OR(AS$3="M",AS$3="MADI"),"—",IF(OR(AS$3="IPO",AS$3="IP out"),IF(MOD(AS18-1,18)&gt;=8,"—",16*AS18),"Err"))))</f>
        <v xml:space="preserve"> </v>
      </c>
      <c r="AU19" s="10" t="str">
        <f>IF(OR(AU$3="M3",AU$3="S",AU$3="STD",AU$3="",AU$3="A",AU$3="AES",AU$3="F",AU$3="Fiber")," ",IF(OR(AU$3="E",AU$3="EMB"),IF(MOD(AU18,9)=0,"—",16*AU18-15),IF(OR(AU$3="M",AU$3="MADI"),"—",IF(OR(AU$3="IPO",AU$3="IP out"),IF(MOD(AU18-1,18)&gt;=8,"—",16*AU18-15),"Err"))))</f>
        <v xml:space="preserve"> </v>
      </c>
      <c r="AV19" s="7" t="str">
        <f>IF(OR(AU$3="M3",AU$3="S",AU$3="STD",AU$3="",AU$3="A",AU$3="AES",AU$3="F",AU$3="Fiber"),
IF(AND(AU$3="M3",MOD(AU18-1,9)=8),"Coax"," "),IF(OR(AU$3="E",AU$3="EMB"),IF(MOD(AU18,9)=0,"—",16*AU18),IF(OR(AU$3="M",AU$3="MADI"),"—",IF(OR(AU$3="IPO",AU$3="IP out"),IF(MOD(AU18-1,18)&gt;=8,"—",16*AU18),"Err"))))</f>
        <v xml:space="preserve"> </v>
      </c>
      <c r="AW19" s="10">
        <f>IF(OR(AW$3="M3",AW$3="S",AW$3="STD",AW$3="",AW$3="A",AW$3="AES",AW$3="F",AW$3="Fiber")," ",IF(OR(AW$3="E",AW$3="EMB"),IF(MOD(AW18,9)=0,"—",16*AW18-15),IF(OR(AW$3="M",AW$3="MADI"),"—",IF(OR(AW$3="IPO",AW$3="IP out"),IF(MOD(AW18-1,18)&gt;=8,"—",16*AW18-15),"Err"))))</f>
        <v>2129</v>
      </c>
      <c r="AX19" s="7">
        <f>IF(OR(AW$3="M3",AW$3="S",AW$3="STD",AW$3="",AW$3="A",AW$3="AES",AW$3="F",AW$3="Fiber"),
IF(AND(AW$3="M3",MOD(AW18-1,9)=8),"Coax"," "),IF(OR(AW$3="E",AW$3="EMB"),IF(MOD(AW18,9)=0,"—",16*AW18),IF(OR(AW$3="M",AW$3="MADI"),"—",IF(OR(AW$3="IPO",AW$3="IP out"),IF(MOD(AW18-1,18)&gt;=8,"—",16*AW18),"Err"))))</f>
        <v>2144</v>
      </c>
      <c r="AY19" s="10" t="str">
        <f>IF(OR(AY$3="M3",AY$3="S",AY$3="STD",AY$3="",AY$3="A",AY$3="AES",AY$3="F",AY$3="Fiber")," ",IF(OR(AY$3="E",AY$3="EMB"),IF(MOD(AY18,9)=0,"—",16*AY18-15),IF(OR(AY$3="M",AY$3="MADI"),"—",IF(OR(AY$3="IPO",AY$3="IP out"),IF(MOD(AY18-1,18)&gt;=8,"—",16*AY18-15),"Err"))))</f>
        <v xml:space="preserve"> </v>
      </c>
      <c r="AZ19" s="7" t="str">
        <f>IF(OR(AY$3="M3",AY$3="S",AY$3="STD",AY$3="",AY$3="A",AY$3="AES",AY$3="F",AY$3="Fiber"),
IF(AND(AY$3="M3",MOD(AY18-1,9)=8),"Coax"," "),IF(OR(AY$3="E",AY$3="EMB"),IF(MOD(AY18,9)=0,"—",16*AY18),IF(OR(AY$3="M",AY$3="MADI"),"—",IF(OR(AY$3="IPO",AY$3="IP out"),IF(MOD(AY18-1,18)&gt;=8,"—",16*AY18),"Err"))))</f>
        <v xml:space="preserve"> </v>
      </c>
      <c r="BA19" s="10" t="str">
        <f>IF(OR(BA$3="M3",BA$3="S",BA$3="STD",BA$3="",BA$3="A",BA$3="AES",BA$3="F",BA$3="Fiber")," ",IF(OR(BA$3="E",BA$3="EMB"),IF(MOD(BA18,9)=0,"—",16*BA18-15),IF(OR(BA$3="M",BA$3="MADI"),"—",IF(OR(BA$3="IPO",BA$3="IP out"),IF(MOD(BA18-1,18)&gt;=8,"—",16*BA18-15),"Err"))))</f>
        <v xml:space="preserve"> </v>
      </c>
      <c r="BB19" s="7" t="str">
        <f>IF(OR(BA$3="M3",BA$3="S",BA$3="STD",BA$3="",BA$3="A",BA$3="AES",BA$3="F",BA$3="Fiber"),
IF(AND(BA$3="M3",MOD(BA18-1,9)=8),"Coax"," "),IF(OR(BA$3="E",BA$3="EMB"),IF(MOD(BA18,9)=0,"—",16*BA18),IF(OR(BA$3="M",BA$3="MADI"),"—",IF(OR(BA$3="IPO",BA$3="IP out"),IF(MOD(BA18-1,18)&gt;=8,"—",16*BA18),"Err"))))</f>
        <v xml:space="preserve"> </v>
      </c>
      <c r="BC19" s="10" t="str">
        <f>IF(OR(BC$3="M3",BC$3="S",BC$3="STD",BC$3="",BC$3="A",BC$3="AES",BC$3="F",BC$3="Fiber")," ",IF(OR(BC$3="E",BC$3="EMB"),IF(MOD(BC18,9)=0,"—",16*BC18-15),IF(OR(BC$3="M",BC$3="MADI"),"—",IF(OR(BC$3="IPO",BC$3="IP out"),IF(MOD(BC18-1,18)&gt;=8,"—",16*BC18-15),"Err"))))</f>
        <v xml:space="preserve"> </v>
      </c>
      <c r="BD19" s="7" t="str">
        <f>IF(OR(BC$3="M3",BC$3="S",BC$3="STD",BC$3="",BC$3="A",BC$3="AES",BC$3="F",BC$3="Fiber"),
IF(AND(BC$3="M3",MOD(BC18-1,9)=8),"Coax"," "),IF(OR(BC$3="E",BC$3="EMB"),IF(MOD(BC18,9)=0,"—",16*BC18),IF(OR(BC$3="M",BC$3="MADI"),"—",IF(OR(BC$3="IPO",BC$3="IP out"),IF(MOD(BC18-1,18)&gt;=8,"—",16*BC18),"Err"))))</f>
        <v xml:space="preserve"> </v>
      </c>
      <c r="BE19" s="10" t="str">
        <f>IF(OR(BE$3="M3",BE$3="S",BE$3="STD",BE$3="",BE$3="A",BE$3="AES",BE$3="F",BE$3="Fiber")," ",IF(OR(BE$3="E",BE$3="EMB"),IF(MOD(BE18,9)=0,"—",16*BE18-15),IF(OR(BE$3="M",BE$3="MADI"),"—",IF(OR(BE$3="IPO",BE$3="IP out"),IF(MOD(BE18-1,18)&gt;=8,"—",16*BE18-15),"Err"))))</f>
        <v>—</v>
      </c>
      <c r="BF19" s="7" t="str">
        <f>IF(OR(BE$3="M3",BE$3="S",BE$3="STD",BE$3="",BE$3="A",BE$3="AES",BE$3="F",BE$3="Fiber"),
IF(AND(BE$3="M3",MOD(BE18-1,9)=8),"Coax"," "),IF(OR(BE$3="E",BE$3="EMB"),IF(MOD(BE18,9)=0,"—",16*BE18),IF(OR(BE$3="M",BE$3="MADI"),"—",IF(OR(BE$3="IPO",BE$3="IP out"),IF(MOD(BE18-1,18)&gt;=8,"—",16*BE18),"Err"))))</f>
        <v>—</v>
      </c>
      <c r="BG19" s="10">
        <f>IF(OR(BG$3="M3",BG$3="S",BG$3="STD",BG$3="",BG$3="A",BG$3="AES",BG$3="F",BG$3="Fiber")," ",IF(OR(BG$3="E",BG$3="EMB"),IF(MOD(BG18,9)=0,"—",16*BG18-15),IF(OR(BG$3="M",BG$3="MADI"),"—",IF(OR(BG$3="IPO",BG$3="IP out"),IF(MOD(BG18-1,18)&gt;=8,"—",16*BG18-15),"Err"))))</f>
        <v>689</v>
      </c>
      <c r="BH19" s="7">
        <f>IF(OR(BG$3="M3",BG$3="S",BG$3="STD",BG$3="",BG$3="A",BG$3="AES",BG$3="F",BG$3="Fiber"),
IF(AND(BG$3="M3",MOD(BG18-1,9)=8),"Coax"," "),IF(OR(BG$3="E",BG$3="EMB"),IF(MOD(BG18,9)=0,"—",16*BG18),IF(OR(BG$3="M",BG$3="MADI"),"—",IF(OR(BG$3="IPO",BG$3="IP out"),IF(MOD(BG18-1,18)&gt;=8,"—",16*BG18),"Err"))))</f>
        <v>704</v>
      </c>
      <c r="BI19" s="10" t="str">
        <f>IF(OR(BI$3="M3",BI$3="S",BI$3="STD",BI$3="",BI$3="A",BI$3="AES",BI$3="F",BI$3="Fiber")," ",IF(OR(BI$3="E",BI$3="EMB"),IF(MOD(BI18,9)=0,"—",16*BI18-15),IF(OR(BI$3="M",BI$3="MADI"),"—",IF(OR(BI$3="IPO",BI$3="IP out"),IF(MOD(BI18-1,18)&gt;=8,"—",16*BI18-15),"Err"))))</f>
        <v xml:space="preserve"> </v>
      </c>
      <c r="BJ19" s="7" t="str">
        <f>IF(OR(BI$3="M3",BI$3="S",BI$3="STD",BI$3="",BI$3="A",BI$3="AES",BI$3="F",BI$3="Fiber"),
IF(AND(BI$3="M3",MOD(BI18-1,9)=8),"Coax"," "),IF(OR(BI$3="E",BI$3="EMB"),IF(MOD(BI18,9)=0,"—",16*BI18),IF(OR(BI$3="M",BI$3="MADI"),"—",IF(OR(BI$3="IPO",BI$3="IP out"),IF(MOD(BI18-1,18)&gt;=8,"—",16*BI18),"Err"))))</f>
        <v xml:space="preserve"> </v>
      </c>
      <c r="BK19" s="10" t="str">
        <f>IF(OR(BK$3="M3",BK$3="S",BK$3="STD",BK$3="",BK$3="A",BK$3="AES",BK$3="F",BK$3="Fiber")," ",IF(OR(BK$3="E",BK$3="EMB"),IF(MOD(BK18,9)=0,"—",16*BK18-15),IF(OR(BK$3="M",BK$3="MADI"),"—",IF(OR(BK$3="IPO",BK$3="IP out"),IF(MOD(BK18-1,18)&gt;=8,"—",16*BK18-15),"Err"))))</f>
        <v xml:space="preserve"> </v>
      </c>
      <c r="BL19" s="7" t="str">
        <f>IF(OR(BK$3="M3",BK$3="S",BK$3="STD",BK$3="",BK$3="A",BK$3="AES",BK$3="F",BK$3="Fiber"),
IF(AND(BK$3="M3",MOD(BK18-1,9)=8),"Coax"," "),IF(OR(BK$3="E",BK$3="EMB"),IF(MOD(BK18,9)=0,"—",16*BK18),IF(OR(BK$3="M",BK$3="MADI"),"—",IF(OR(BK$3="IPO",BK$3="IP out"),IF(MOD(BK18-1,18)&gt;=8,"—",16*BK18),"Err"))))</f>
        <v xml:space="preserve"> </v>
      </c>
      <c r="BM19" s="12"/>
      <c r="BN19" s="15"/>
    </row>
    <row r="20" spans="1:66" s="1" customFormat="1" x14ac:dyDescent="0.25">
      <c r="A20" s="11">
        <f>(A$2)*18-9</f>
        <v>567</v>
      </c>
      <c r="B20" s="8"/>
      <c r="C20" s="11">
        <f>(C$2)*18-9</f>
        <v>549</v>
      </c>
      <c r="D20" s="8"/>
      <c r="E20" s="11">
        <f>(E$2)*18-9</f>
        <v>531</v>
      </c>
      <c r="F20" s="8"/>
      <c r="G20" s="11">
        <f>(G$2)*18-9</f>
        <v>513</v>
      </c>
      <c r="H20" s="8"/>
      <c r="I20" s="11">
        <f>(I$2)*18-9</f>
        <v>495</v>
      </c>
      <c r="J20" s="8"/>
      <c r="K20" s="11">
        <f>(K$2)*18-9</f>
        <v>477</v>
      </c>
      <c r="L20" s="8"/>
      <c r="M20" s="11">
        <f>(M$2)*18-9</f>
        <v>459</v>
      </c>
      <c r="N20" s="8"/>
      <c r="O20" s="11">
        <f>(O$2)*18-9</f>
        <v>441</v>
      </c>
      <c r="P20" s="8"/>
      <c r="Q20" s="11">
        <f>(Q$2)*18-9</f>
        <v>423</v>
      </c>
      <c r="R20" s="8"/>
      <c r="S20" s="11">
        <f>(S$2)*18-9</f>
        <v>405</v>
      </c>
      <c r="T20" s="8"/>
      <c r="U20" s="11">
        <f>(U$2)*18-9</f>
        <v>387</v>
      </c>
      <c r="V20" s="8"/>
      <c r="W20" s="11">
        <f>(W$2)*18-9</f>
        <v>369</v>
      </c>
      <c r="X20" s="8"/>
      <c r="Y20" s="11">
        <f>(Y$2)*18-9</f>
        <v>351</v>
      </c>
      <c r="Z20" s="8"/>
      <c r="AA20" s="11">
        <f>(AA$2)*18-9</f>
        <v>333</v>
      </c>
      <c r="AB20" s="8"/>
      <c r="AC20" s="11">
        <f>(AC$2)*18-9</f>
        <v>315</v>
      </c>
      <c r="AD20" s="8"/>
      <c r="AE20" s="11">
        <f>(AE$2)*18-9</f>
        <v>297</v>
      </c>
      <c r="AF20" s="8"/>
      <c r="AG20" s="11">
        <f>(AG$2)*18-9</f>
        <v>279</v>
      </c>
      <c r="AH20" s="8"/>
      <c r="AI20" s="11">
        <f>(AI$2)*18-9</f>
        <v>261</v>
      </c>
      <c r="AJ20" s="8"/>
      <c r="AK20" s="11">
        <f>(AK$2)*18-9</f>
        <v>243</v>
      </c>
      <c r="AL20" s="8"/>
      <c r="AM20" s="11">
        <f>(AM$2)*18-9</f>
        <v>225</v>
      </c>
      <c r="AN20" s="8"/>
      <c r="AO20" s="11">
        <f>(AO$2)*18-9</f>
        <v>207</v>
      </c>
      <c r="AP20" s="8"/>
      <c r="AQ20" s="11">
        <f>(AQ$2)*18-9</f>
        <v>189</v>
      </c>
      <c r="AR20" s="8"/>
      <c r="AS20" s="11">
        <f>(AS$2)*18-9</f>
        <v>171</v>
      </c>
      <c r="AT20" s="8"/>
      <c r="AU20" s="11">
        <f>(AU$2)*18-9</f>
        <v>153</v>
      </c>
      <c r="AV20" s="8"/>
      <c r="AW20" s="11">
        <f>(AW$2)*18-9</f>
        <v>135</v>
      </c>
      <c r="AX20" s="8"/>
      <c r="AY20" s="11">
        <f>(AY$2)*18-9</f>
        <v>117</v>
      </c>
      <c r="AZ20" s="8"/>
      <c r="BA20" s="11">
        <f>(BA$2)*18-9</f>
        <v>99</v>
      </c>
      <c r="BB20" s="8"/>
      <c r="BC20" s="11">
        <f>(BC$2)*18-9</f>
        <v>81</v>
      </c>
      <c r="BD20" s="8"/>
      <c r="BE20" s="11">
        <f>(BE$2)*18-9</f>
        <v>63</v>
      </c>
      <c r="BF20" s="8"/>
      <c r="BG20" s="11">
        <f>(BG$2)*18-9</f>
        <v>45</v>
      </c>
      <c r="BH20" s="8"/>
      <c r="BI20" s="11">
        <f>(BI$2)*18-9</f>
        <v>27</v>
      </c>
      <c r="BJ20" s="8"/>
      <c r="BK20" s="11">
        <f>(BK$2)*18-9</f>
        <v>9</v>
      </c>
      <c r="BL20" s="8"/>
      <c r="BM20" s="3"/>
      <c r="BN20" s="14"/>
    </row>
    <row r="21" spans="1:66" s="5" customFormat="1" ht="13.5" x14ac:dyDescent="0.25">
      <c r="A21" s="10" t="str">
        <f>IF(OR(A$3="M3",A$3="S",A$3="STD",A$3="",A$3="A",A$3="AES",A$3="F",A$3="Fiber")," ",IF(OR(A$3="E",A$3="EMB"),IF(MOD(A20,9)=0,"—",16*A20-15),IF(OR(A$3="M",A$3="MADI"),"—",IF(OR(A$3="IPO",A$3="IP out"),IF(MOD(A20-1,18)&gt;=8,"—",16*A20-15),"Err"))))</f>
        <v>—</v>
      </c>
      <c r="B21" s="7" t="str">
        <f>IF(OR(A$3="M3",A$3="S",A$3="STD",A$3="",A$3="A",A$3="AES",A$3="F",A$3="Fiber"),
IF(AND(A$3="M3",MOD(A20-1,9)=8),"Coax"," "),IF(OR(A$3="E",A$3="EMB"),IF(MOD(A20,9)=0,"—",16*A20),IF(OR(A$3="M",A$3="MADI"),"—",IF(OR(A$3="IPO",A$3="IP out"),IF(MOD(A20-1,18)&gt;=8,"—",16*A20),"Err"))))</f>
        <v>—</v>
      </c>
      <c r="C21" s="10" t="str">
        <f>IF(OR(C$3="M3",C$3="S",C$3="STD",C$3="",C$3="A",C$3="AES",C$3="F",C$3="Fiber")," ",IF(OR(C$3="E",C$3="EMB"),IF(MOD(C20,9)=0,"—",16*C20-15),IF(OR(C$3="M",C$3="MADI"),"—",IF(OR(C$3="IPO",C$3="IP out"),IF(MOD(C20-1,18)&gt;=8,"—",16*C20-15),"Err"))))</f>
        <v>—</v>
      </c>
      <c r="D21" s="7" t="str">
        <f>IF(OR(C$3="M3",C$3="S",C$3="STD",C$3="",C$3="A",C$3="AES",C$3="F",C$3="Fiber"),
IF(AND(C$3="M3",MOD(C20-1,9)=8),"Coax"," "),IF(OR(C$3="E",C$3="EMB"),IF(MOD(C20,9)=0,"—",16*C20),IF(OR(C$3="M",C$3="MADI"),"—",IF(OR(C$3="IPO",C$3="IP out"),IF(MOD(C20-1,18)&gt;=8,"—",16*C20),"Err"))))</f>
        <v>—</v>
      </c>
      <c r="E21" s="10" t="str">
        <f>IF(OR(E$3="M3",E$3="S",E$3="STD",E$3="",E$3="A",E$3="AES",E$3="F",E$3="Fiber")," ",IF(OR(E$3="E",E$3="EMB"),IF(MOD(E20,9)=0,"—",16*E20-15),IF(OR(E$3="M",E$3="MADI"),"—",IF(OR(E$3="IPO",E$3="IP out"),IF(MOD(E20-1,18)&gt;=8,"—",16*E20-15),"Err"))))</f>
        <v>—</v>
      </c>
      <c r="F21" s="7" t="str">
        <f>IF(OR(E$3="M3",E$3="S",E$3="STD",E$3="",E$3="A",E$3="AES",E$3="F",E$3="Fiber"),
IF(AND(E$3="M3",MOD(E20-1,9)=8),"Coax"," "),IF(OR(E$3="E",E$3="EMB"),IF(MOD(E20,9)=0,"—",16*E20),IF(OR(E$3="M",E$3="MADI"),"—",IF(OR(E$3="IPO",E$3="IP out"),IF(MOD(E20-1,18)&gt;=8,"—",16*E20),"Err"))))</f>
        <v>—</v>
      </c>
      <c r="G21" s="10" t="str">
        <f>IF(OR(G$3="M3",G$3="S",G$3="STD",G$3="",G$3="A",G$3="AES",G$3="F",G$3="Fiber")," ",IF(OR(G$3="E",G$3="EMB"),IF(MOD(G20,9)=0,"—",16*G20-15),IF(OR(G$3="M",G$3="MADI"),"—",IF(OR(G$3="IPO",G$3="IP out"),IF(MOD(G20-1,18)&gt;=8,"—",16*G20-15),"Err"))))</f>
        <v>—</v>
      </c>
      <c r="H21" s="7" t="str">
        <f>IF(OR(G$3="M3",G$3="S",G$3="STD",G$3="",G$3="A",G$3="AES",G$3="F",G$3="Fiber"),
IF(AND(G$3="M3",MOD(G20-1,9)=8),"Coax"," "),IF(OR(G$3="E",G$3="EMB"),IF(MOD(G20,9)=0,"—",16*G20),IF(OR(G$3="M",G$3="MADI"),"—",IF(OR(G$3="IPO",G$3="IP out"),IF(MOD(G20-1,18)&gt;=8,"—",16*G20),"Err"))))</f>
        <v>—</v>
      </c>
      <c r="I21" s="10" t="str">
        <f>IF(OR(I$3="M3",I$3="S",I$3="STD",I$3="",I$3="A",I$3="AES",I$3="F",I$3="Fiber")," ",IF(OR(I$3="E",I$3="EMB"),IF(MOD(I20,9)=0,"—",16*I20-15),IF(OR(I$3="M",I$3="MADI"),"—",IF(OR(I$3="IPO",I$3="IP out"),IF(MOD(I20-1,18)&gt;=8,"—",16*I20-15),"Err"))))</f>
        <v>—</v>
      </c>
      <c r="J21" s="7" t="str">
        <f>IF(OR(I$3="M3",I$3="S",I$3="STD",I$3="",I$3="A",I$3="AES",I$3="F",I$3="Fiber"),
IF(AND(I$3="M3",MOD(I20-1,9)=8),"Coax"," "),IF(OR(I$3="E",I$3="EMB"),IF(MOD(I20,9)=0,"—",16*I20),IF(OR(I$3="M",I$3="MADI"),"—",IF(OR(I$3="IPO",I$3="IP out"),IF(MOD(I20-1,18)&gt;=8,"—",16*I20),"Err"))))</f>
        <v>—</v>
      </c>
      <c r="K21" s="10" t="str">
        <f>IF(OR(K$3="M3",K$3="S",K$3="STD",K$3="",K$3="A",K$3="AES",K$3="F",K$3="Fiber")," ",IF(OR(K$3="E",K$3="EMB"),IF(MOD(K20,9)=0,"—",16*K20-15),IF(OR(K$3="M",K$3="MADI"),"—",IF(OR(K$3="IPO",K$3="IP out"),IF(MOD(K20-1,18)&gt;=8,"—",16*K20-15),"Err"))))</f>
        <v>—</v>
      </c>
      <c r="L21" s="7" t="str">
        <f>IF(OR(K$3="M3",K$3="S",K$3="STD",K$3="",K$3="A",K$3="AES",K$3="F",K$3="Fiber"),
IF(AND(K$3="M3",MOD(K20-1,9)=8),"Coax"," "),IF(OR(K$3="E",K$3="EMB"),IF(MOD(K20,9)=0,"—",16*K20),IF(OR(K$3="M",K$3="MADI"),"—",IF(OR(K$3="IPO",K$3="IP out"),IF(MOD(K20-1,18)&gt;=8,"—",16*K20),"Err"))))</f>
        <v>—</v>
      </c>
      <c r="M21" s="10" t="str">
        <f>IF(OR(M$3="M3",M$3="S",M$3="STD",M$3="",M$3="A",M$3="AES",M$3="F",M$3="Fiber")," ",IF(OR(M$3="E",M$3="EMB"),IF(MOD(M20,9)=0,"—",16*M20-15),IF(OR(M$3="M",M$3="MADI"),"—",IF(OR(M$3="IPO",M$3="IP out"),IF(MOD(M20-1,18)&gt;=8,"—",16*M20-15),"Err"))))</f>
        <v xml:space="preserve"> </v>
      </c>
      <c r="N21" s="7" t="str">
        <f>IF(OR(M$3="M3",M$3="S",M$3="STD",M$3="",M$3="A",M$3="AES",M$3="F",M$3="Fiber"),
IF(AND(M$3="M3",MOD(M20-1,9)=8),"Coax"," "),IF(OR(M$3="E",M$3="EMB"),IF(MOD(M20,9)=0,"—",16*M20),IF(OR(M$3="M",M$3="MADI"),"—",IF(OR(M$3="IPO",M$3="IP out"),IF(MOD(M20-1,18)&gt;=8,"—",16*M20),"Err"))))</f>
        <v>Coax</v>
      </c>
      <c r="O21" s="10" t="str">
        <f>IF(OR(O$3="M3",O$3="S",O$3="STD",O$3="",O$3="A",O$3="AES",O$3="F",O$3="Fiber")," ",IF(OR(O$3="E",O$3="EMB"),IF(MOD(O20,9)=0,"—",16*O20-15),IF(OR(O$3="M",O$3="MADI"),"—",IF(OR(O$3="IPO",O$3="IP out"),IF(MOD(O20-1,18)&gt;=8,"—",16*O20-15),"Err"))))</f>
        <v xml:space="preserve"> </v>
      </c>
      <c r="P21" s="7" t="str">
        <f>IF(OR(O$3="M3",O$3="S",O$3="STD",O$3="",O$3="A",O$3="AES",O$3="F",O$3="Fiber"),
IF(AND(O$3="M3",MOD(O20-1,9)=8),"Coax"," "),IF(OR(O$3="E",O$3="EMB"),IF(MOD(O20,9)=0,"—",16*O20),IF(OR(O$3="M",O$3="MADI"),"—",IF(OR(O$3="IPO",O$3="IP out"),IF(MOD(O20-1,18)&gt;=8,"—",16*O20),"Err"))))</f>
        <v>Coax</v>
      </c>
      <c r="Q21" s="10" t="str">
        <f>IF(OR(Q$3="M3",Q$3="S",Q$3="STD",Q$3="",Q$3="A",Q$3="AES",Q$3="F",Q$3="Fiber")," ",IF(OR(Q$3="E",Q$3="EMB"),IF(MOD(Q20,9)=0,"—",16*Q20-15),IF(OR(Q$3="M",Q$3="MADI"),"—",IF(OR(Q$3="IPO",Q$3="IP out"),IF(MOD(Q20-1,18)&gt;=8,"—",16*Q20-15),"Err"))))</f>
        <v xml:space="preserve"> </v>
      </c>
      <c r="R21" s="7" t="str">
        <f>IF(OR(Q$3="M3",Q$3="S",Q$3="STD",Q$3="",Q$3="A",Q$3="AES",Q$3="F",Q$3="Fiber"),
IF(AND(Q$3="M3",MOD(Q20-1,9)=8),"Coax"," "),IF(OR(Q$3="E",Q$3="EMB"),IF(MOD(Q20,9)=0,"—",16*Q20),IF(OR(Q$3="M",Q$3="MADI"),"—",IF(OR(Q$3="IPO",Q$3="IP out"),IF(MOD(Q20-1,18)&gt;=8,"—",16*Q20),"Err"))))</f>
        <v>Coax</v>
      </c>
      <c r="S21" s="10" t="str">
        <f>IF(OR(S$3="M3",S$3="S",S$3="STD",S$3="",S$3="A",S$3="AES",S$3="F",S$3="Fiber")," ",IF(OR(S$3="E",S$3="EMB"),IF(MOD(S20,9)=0,"—",16*S20-15),IF(OR(S$3="M",S$3="MADI"),"—",IF(OR(S$3="IPO",S$3="IP out"),IF(MOD(S20-1,18)&gt;=8,"—",16*S20-15),"Err"))))</f>
        <v xml:space="preserve"> </v>
      </c>
      <c r="T21" s="7" t="str">
        <f>IF(OR(S$3="M3",S$3="S",S$3="STD",S$3="",S$3="A",S$3="AES",S$3="F",S$3="Fiber"),
IF(AND(S$3="M3",MOD(S20-1,9)=8),"Coax"," "),IF(OR(S$3="E",S$3="EMB"),IF(MOD(S20,9)=0,"—",16*S20),IF(OR(S$3="M",S$3="MADI"),"—",IF(OR(S$3="IPO",S$3="IP out"),IF(MOD(S20-1,18)&gt;=8,"—",16*S20),"Err"))))</f>
        <v>Coax</v>
      </c>
      <c r="U21" s="10" t="str">
        <f>IF(OR(U$3="M3",U$3="S",U$3="STD",U$3="",U$3="A",U$3="AES",U$3="F",U$3="Fiber")," ",IF(OR(U$3="E",U$3="EMB"),IF(MOD(U20,9)=0,"—",16*U20-15),IF(OR(U$3="M",U$3="MADI"),"—",IF(OR(U$3="IPO",U$3="IP out"),IF(MOD(U20-1,18)&gt;=8,"—",16*U20-15),"Err"))))</f>
        <v xml:space="preserve"> </v>
      </c>
      <c r="V21" s="7" t="str">
        <f>IF(OR(U$3="M3",U$3="S",U$3="STD",U$3="",U$3="A",U$3="AES",U$3="F",U$3="Fiber"),
IF(AND(U$3="M3",MOD(U20-1,9)=8),"Coax"," "),IF(OR(U$3="E",U$3="EMB"),IF(MOD(U20,9)=0,"—",16*U20),IF(OR(U$3="M",U$3="MADI"),"—",IF(OR(U$3="IPO",U$3="IP out"),IF(MOD(U20-1,18)&gt;=8,"—",16*U20),"Err"))))</f>
        <v>Coax</v>
      </c>
      <c r="W21" s="10" t="str">
        <f>IF(OR(W$3="M3",W$3="S",W$3="STD",W$3="",W$3="A",W$3="AES",W$3="F",W$3="Fiber")," ",IF(OR(W$3="E",W$3="EMB"),IF(MOD(W20,9)=0,"—",16*W20-15),IF(OR(W$3="M",W$3="MADI"),"—",IF(OR(W$3="IPO",W$3="IP out"),IF(MOD(W20-1,18)&gt;=8,"—",16*W20-15),"Err"))))</f>
        <v xml:space="preserve"> </v>
      </c>
      <c r="X21" s="7" t="str">
        <f>IF(OR(W$3="M3",W$3="S",W$3="STD",W$3="",W$3="A",W$3="AES",W$3="F",W$3="Fiber"),
IF(AND(W$3="M3",MOD(W20-1,9)=8),"Coax"," "),IF(OR(W$3="E",W$3="EMB"),IF(MOD(W20,9)=0,"—",16*W20),IF(OR(W$3="M",W$3="MADI"),"—",IF(OR(W$3="IPO",W$3="IP out"),IF(MOD(W20-1,18)&gt;=8,"—",16*W20),"Err"))))</f>
        <v>Coax</v>
      </c>
      <c r="Y21" s="10" t="str">
        <f>IF(OR(Y$3="M3",Y$3="S",Y$3="STD",Y$3="",Y$3="A",Y$3="AES",Y$3="F",Y$3="Fiber")," ",IF(OR(Y$3="E",Y$3="EMB"),IF(MOD(Y20,9)=0,"—",16*Y20-15),IF(OR(Y$3="M",Y$3="MADI"),"—",IF(OR(Y$3="IPO",Y$3="IP out"),IF(MOD(Y20-1,18)&gt;=8,"—",16*Y20-15),"Err"))))</f>
        <v xml:space="preserve"> </v>
      </c>
      <c r="Z21" s="7" t="str">
        <f>IF(OR(Y$3="M3",Y$3="S",Y$3="STD",Y$3="",Y$3="A",Y$3="AES",Y$3="F",Y$3="Fiber"),
IF(AND(Y$3="M3",MOD(Y20-1,9)=8),"Coax"," "),IF(OR(Y$3="E",Y$3="EMB"),IF(MOD(Y20,9)=0,"—",16*Y20),IF(OR(Y$3="M",Y$3="MADI"),"—",IF(OR(Y$3="IPO",Y$3="IP out"),IF(MOD(Y20-1,18)&gt;=8,"—",16*Y20),"Err"))))</f>
        <v>Coax</v>
      </c>
      <c r="AA21" s="10" t="str">
        <f>IF(OR(AA$3="M3",AA$3="S",AA$3="STD",AA$3="",AA$3="A",AA$3="AES",AA$3="F",AA$3="Fiber")," ",IF(OR(AA$3="E",AA$3="EMB"),IF(MOD(AA20,9)=0,"—",16*AA20-15),IF(OR(AA$3="M",AA$3="MADI"),"—",IF(OR(AA$3="IPO",AA$3="IP out"),IF(MOD(AA20-1,18)&gt;=8,"—",16*AA20-15),"Err"))))</f>
        <v xml:space="preserve"> </v>
      </c>
      <c r="AB21" s="7" t="str">
        <f>IF(OR(AA$3="M3",AA$3="S",AA$3="STD",AA$3="",AA$3="A",AA$3="AES",AA$3="F",AA$3="Fiber"),
IF(AND(AA$3="M3",MOD(AA20-1,9)=8),"Coax"," "),IF(OR(AA$3="E",AA$3="EMB"),IF(MOD(AA20,9)=0,"—",16*AA20),IF(OR(AA$3="M",AA$3="MADI"),"—",IF(OR(AA$3="IPO",AA$3="IP out"),IF(MOD(AA20-1,18)&gt;=8,"—",16*AA20),"Err"))))</f>
        <v>Coax</v>
      </c>
      <c r="AC21" s="10" t="str">
        <f>IF(OR(AC$3="M3",AC$3="S",AC$3="STD",AC$3="",AC$3="A",AC$3="AES",AC$3="F",AC$3="Fiber")," ",IF(OR(AC$3="E",AC$3="EMB"),IF(MOD(AC20,9)=0,"—",16*AC20-15),IF(OR(AC$3="M",AC$3="MADI"),"—",IF(OR(AC$3="IPO",AC$3="IP out"),IF(MOD(AC20-1,18)&gt;=8,"—",16*AC20-15),"Err"))))</f>
        <v xml:space="preserve"> </v>
      </c>
      <c r="AD21" s="7" t="str">
        <f>IF(OR(AC$3="M3",AC$3="S",AC$3="STD",AC$3="",AC$3="A",AC$3="AES",AC$3="F",AC$3="Fiber"),
IF(AND(AC$3="M3",MOD(AC20-1,9)=8),"Coax"," "),IF(OR(AC$3="E",AC$3="EMB"),IF(MOD(AC20,9)=0,"—",16*AC20),IF(OR(AC$3="M",AC$3="MADI"),"—",IF(OR(AC$3="IPO",AC$3="IP out"),IF(MOD(AC20-1,18)&gt;=8,"—",16*AC20),"Err"))))</f>
        <v>Coax</v>
      </c>
      <c r="AE21" s="10" t="str">
        <f>IF(OR(AE$3="M3",AE$3="S",AE$3="STD",AE$3="",AE$3="A",AE$3="AES",AE$3="F",AE$3="Fiber")," ",IF(OR(AE$3="E",AE$3="EMB"),IF(MOD(AE20,9)=0,"—",16*AE20-15),IF(OR(AE$3="M",AE$3="MADI"),"—",IF(OR(AE$3="IPO",AE$3="IP out"),IF(MOD(AE20-1,18)&gt;=8,"—",16*AE20-15),"Err"))))</f>
        <v xml:space="preserve"> </v>
      </c>
      <c r="AF21" s="7" t="str">
        <f>IF(OR(AE$3="M3",AE$3="S",AE$3="STD",AE$3="",AE$3="A",AE$3="AES",AE$3="F",AE$3="Fiber"),
IF(AND(AE$3="M3",MOD(AE20-1,9)=8),"Coax"," "),IF(OR(AE$3="E",AE$3="EMB"),IF(MOD(AE20,9)=0,"—",16*AE20),IF(OR(AE$3="M",AE$3="MADI"),"—",IF(OR(AE$3="IPO",AE$3="IP out"),IF(MOD(AE20-1,18)&gt;=8,"—",16*AE20),"Err"))))</f>
        <v>Coax</v>
      </c>
      <c r="AG21" s="10" t="str">
        <f>IF(OR(AG$3="M3",AG$3="S",AG$3="STD",AG$3="",AG$3="A",AG$3="AES",AG$3="F",AG$3="Fiber")," ",IF(OR(AG$3="E",AG$3="EMB"),IF(MOD(AG20,9)=0,"—",16*AG20-15),IF(OR(AG$3="M",AG$3="MADI"),"—",IF(OR(AG$3="IPO",AG$3="IP out"),IF(MOD(AG20-1,18)&gt;=8,"—",16*AG20-15),"Err"))))</f>
        <v>—</v>
      </c>
      <c r="AH21" s="7" t="str">
        <f>IF(OR(AG$3="M3",AG$3="S",AG$3="STD",AG$3="",AG$3="A",AG$3="AES",AG$3="F",AG$3="Fiber"),
IF(AND(AG$3="M3",MOD(AG20-1,9)=8),"Coax"," "),IF(OR(AG$3="E",AG$3="EMB"),IF(MOD(AG20,9)=0,"—",16*AG20),IF(OR(AG$3="M",AG$3="MADI"),"—",IF(OR(AG$3="IPO",AG$3="IP out"),IF(MOD(AG20-1,18)&gt;=8,"—",16*AG20),"Err"))))</f>
        <v>—</v>
      </c>
      <c r="AI21" s="10" t="str">
        <f>IF(OR(AI$3="M3",AI$3="S",AI$3="STD",AI$3="",AI$3="A",AI$3="AES",AI$3="F",AI$3="Fiber")," ",IF(OR(AI$3="E",AI$3="EMB"),IF(MOD(AI20,9)=0,"—",16*AI20-15),IF(OR(AI$3="M",AI$3="MADI"),"—",IF(OR(AI$3="IPO",AI$3="IP out"),IF(MOD(AI20-1,18)&gt;=8,"—",16*AI20-15),"Err"))))</f>
        <v xml:space="preserve"> </v>
      </c>
      <c r="AJ21" s="7" t="str">
        <f>IF(OR(AI$3="M3",AI$3="S",AI$3="STD",AI$3="",AI$3="A",AI$3="AES",AI$3="F",AI$3="Fiber"),
IF(AND(AI$3="M3",MOD(AI20-1,9)=8),"Coax"," "),IF(OR(AI$3="E",AI$3="EMB"),IF(MOD(AI20,9)=0,"—",16*AI20),IF(OR(AI$3="M",AI$3="MADI"),"—",IF(OR(AI$3="IPO",AI$3="IP out"),IF(MOD(AI20-1,18)&gt;=8,"—",16*AI20),"Err"))))</f>
        <v>Coax</v>
      </c>
      <c r="AK21" s="10" t="str">
        <f>IF(OR(AK$3="M3",AK$3="S",AK$3="STD",AK$3="",AK$3="A",AK$3="AES",AK$3="F",AK$3="Fiber")," ",IF(OR(AK$3="E",AK$3="EMB"),IF(MOD(AK20,9)=0,"—",16*AK20-15),IF(OR(AK$3="M",AK$3="MADI"),"—",IF(OR(AK$3="IPO",AK$3="IP out"),IF(MOD(AK20-1,18)&gt;=8,"—",16*AK20-15),"Err"))))</f>
        <v xml:space="preserve"> </v>
      </c>
      <c r="AL21" s="7" t="str">
        <f>IF(OR(AK$3="M3",AK$3="S",AK$3="STD",AK$3="",AK$3="A",AK$3="AES",AK$3="F",AK$3="Fiber"),
IF(AND(AK$3="M3",MOD(AK20-1,9)=8),"Coax"," "),IF(OR(AK$3="E",AK$3="EMB"),IF(MOD(AK20,9)=0,"—",16*AK20),IF(OR(AK$3="M",AK$3="MADI"),"—",IF(OR(AK$3="IPO",AK$3="IP out"),IF(MOD(AK20-1,18)&gt;=8,"—",16*AK20),"Err"))))</f>
        <v xml:space="preserve"> </v>
      </c>
      <c r="AM21" s="10" t="str">
        <f>IF(OR(AM$3="M3",AM$3="S",AM$3="STD",AM$3="",AM$3="A",AM$3="AES",AM$3="F",AM$3="Fiber")," ",IF(OR(AM$3="E",AM$3="EMB"),IF(MOD(AM20,9)=0,"—",16*AM20-15),IF(OR(AM$3="M",AM$3="MADI"),"—",IF(OR(AM$3="IPO",AM$3="IP out"),IF(MOD(AM20-1,18)&gt;=8,"—",16*AM20-15),"Err"))))</f>
        <v xml:space="preserve"> </v>
      </c>
      <c r="AN21" s="7" t="str">
        <f>IF(OR(AM$3="M3",AM$3="S",AM$3="STD",AM$3="",AM$3="A",AM$3="AES",AM$3="F",AM$3="Fiber"),
IF(AND(AM$3="M3",MOD(AM20-1,9)=8),"Coax"," "),IF(OR(AM$3="E",AM$3="EMB"),IF(MOD(AM20,9)=0,"—",16*AM20),IF(OR(AM$3="M",AM$3="MADI"),"—",IF(OR(AM$3="IPO",AM$3="IP out"),IF(MOD(AM20-1,18)&gt;=8,"—",16*AM20),"Err"))))</f>
        <v xml:space="preserve"> </v>
      </c>
      <c r="AO21" s="10" t="str">
        <f>IF(OR(AO$3="M3",AO$3="S",AO$3="STD",AO$3="",AO$3="A",AO$3="AES",AO$3="F",AO$3="Fiber")," ",IF(OR(AO$3="E",AO$3="EMB"),IF(MOD(AO20,9)=0,"—",16*AO20-15),IF(OR(AO$3="M",AO$3="MADI"),"—",IF(OR(AO$3="IPO",AO$3="IP out"),IF(MOD(AO20-1,18)&gt;=8,"—",16*AO20-15),"Err"))))</f>
        <v>—</v>
      </c>
      <c r="AP21" s="7" t="str">
        <f>IF(OR(AO$3="M3",AO$3="S",AO$3="STD",AO$3="",AO$3="A",AO$3="AES",AO$3="F",AO$3="Fiber"),
IF(AND(AO$3="M3",MOD(AO20-1,9)=8),"Coax"," "),IF(OR(AO$3="E",AO$3="EMB"),IF(MOD(AO20,9)=0,"—",16*AO20),IF(OR(AO$3="M",AO$3="MADI"),"—",IF(OR(AO$3="IPO",AO$3="IP out"),IF(MOD(AO20-1,18)&gt;=8,"—",16*AO20),"Err"))))</f>
        <v>—</v>
      </c>
      <c r="AQ21" s="10" t="str">
        <f>IF(OR(AQ$3="M3",AQ$3="S",AQ$3="STD",AQ$3="",AQ$3="A",AQ$3="AES",AQ$3="F",AQ$3="Fiber")," ",IF(OR(AQ$3="E",AQ$3="EMB"),IF(MOD(AQ20,9)=0,"—",16*AQ20-15),IF(OR(AQ$3="M",AQ$3="MADI"),"—",IF(OR(AQ$3="IPO",AQ$3="IP out"),IF(MOD(AQ20-1,18)&gt;=8,"—",16*AQ20-15),"Err"))))</f>
        <v>—</v>
      </c>
      <c r="AR21" s="7" t="str">
        <f>IF(OR(AQ$3="M3",AQ$3="S",AQ$3="STD",AQ$3="",AQ$3="A",AQ$3="AES",AQ$3="F",AQ$3="Fiber"),
IF(AND(AQ$3="M3",MOD(AQ20-1,9)=8),"Coax"," "),IF(OR(AQ$3="E",AQ$3="EMB"),IF(MOD(AQ20,9)=0,"—",16*AQ20),IF(OR(AQ$3="M",AQ$3="MADI"),"—",IF(OR(AQ$3="IPO",AQ$3="IP out"),IF(MOD(AQ20-1,18)&gt;=8,"—",16*AQ20),"Err"))))</f>
        <v>—</v>
      </c>
      <c r="AS21" s="10" t="str">
        <f>IF(OR(AS$3="M3",AS$3="S",AS$3="STD",AS$3="",AS$3="A",AS$3="AES",AS$3="F",AS$3="Fiber")," ",IF(OR(AS$3="E",AS$3="EMB"),IF(MOD(AS20,9)=0,"—",16*AS20-15),IF(OR(AS$3="M",AS$3="MADI"),"—",IF(OR(AS$3="IPO",AS$3="IP out"),IF(MOD(AS20-1,18)&gt;=8,"—",16*AS20-15),"Err"))))</f>
        <v xml:space="preserve"> </v>
      </c>
      <c r="AT21" s="7" t="str">
        <f>IF(OR(AS$3="M3",AS$3="S",AS$3="STD",AS$3="",AS$3="A",AS$3="AES",AS$3="F",AS$3="Fiber"),
IF(AND(AS$3="M3",MOD(AS20-1,9)=8),"Coax"," "),IF(OR(AS$3="E",AS$3="EMB"),IF(MOD(AS20,9)=0,"—",16*AS20),IF(OR(AS$3="M",AS$3="MADI"),"—",IF(OR(AS$3="IPO",AS$3="IP out"),IF(MOD(AS20-1,18)&gt;=8,"—",16*AS20),"Err"))))</f>
        <v xml:space="preserve"> </v>
      </c>
      <c r="AU21" s="10" t="str">
        <f>IF(OR(AU$3="M3",AU$3="S",AU$3="STD",AU$3="",AU$3="A",AU$3="AES",AU$3="F",AU$3="Fiber")," ",IF(OR(AU$3="E",AU$3="EMB"),IF(MOD(AU20,9)=0,"—",16*AU20-15),IF(OR(AU$3="M",AU$3="MADI"),"—",IF(OR(AU$3="IPO",AU$3="IP out"),IF(MOD(AU20-1,18)&gt;=8,"—",16*AU20-15),"Err"))))</f>
        <v xml:space="preserve"> </v>
      </c>
      <c r="AV21" s="7" t="str">
        <f>IF(OR(AU$3="M3",AU$3="S",AU$3="STD",AU$3="",AU$3="A",AU$3="AES",AU$3="F",AU$3="Fiber"),
IF(AND(AU$3="M3",MOD(AU20-1,9)=8),"Coax"," "),IF(OR(AU$3="E",AU$3="EMB"),IF(MOD(AU20,9)=0,"—",16*AU20),IF(OR(AU$3="M",AU$3="MADI"),"—",IF(OR(AU$3="IPO",AU$3="IP out"),IF(MOD(AU20-1,18)&gt;=8,"—",16*AU20),"Err"))))</f>
        <v xml:space="preserve"> </v>
      </c>
      <c r="AW21" s="10" t="str">
        <f>IF(OR(AW$3="M3",AW$3="S",AW$3="STD",AW$3="",AW$3="A",AW$3="AES",AW$3="F",AW$3="Fiber")," ",IF(OR(AW$3="E",AW$3="EMB"),IF(MOD(AW20,9)=0,"—",16*AW20-15),IF(OR(AW$3="M",AW$3="MADI"),"—",IF(OR(AW$3="IPO",AW$3="IP out"),IF(MOD(AW20-1,18)&gt;=8,"—",16*AW20-15),"Err"))))</f>
        <v>—</v>
      </c>
      <c r="AX21" s="7" t="str">
        <f>IF(OR(AW$3="M3",AW$3="S",AW$3="STD",AW$3="",AW$3="A",AW$3="AES",AW$3="F",AW$3="Fiber"),
IF(AND(AW$3="M3",MOD(AW20-1,9)=8),"Coax"," "),IF(OR(AW$3="E",AW$3="EMB"),IF(MOD(AW20,9)=0,"—",16*AW20),IF(OR(AW$3="M",AW$3="MADI"),"—",IF(OR(AW$3="IPO",AW$3="IP out"),IF(MOD(AW20-1,18)&gt;=8,"—",16*AW20),"Err"))))</f>
        <v>—</v>
      </c>
      <c r="AY21" s="10" t="str">
        <f>IF(OR(AY$3="M3",AY$3="S",AY$3="STD",AY$3="",AY$3="A",AY$3="AES",AY$3="F",AY$3="Fiber")," ",IF(OR(AY$3="E",AY$3="EMB"),IF(MOD(AY20,9)=0,"—",16*AY20-15),IF(OR(AY$3="M",AY$3="MADI"),"—",IF(OR(AY$3="IPO",AY$3="IP out"),IF(MOD(AY20-1,18)&gt;=8,"—",16*AY20-15),"Err"))))</f>
        <v xml:space="preserve"> </v>
      </c>
      <c r="AZ21" s="7" t="str">
        <f>IF(OR(AY$3="M3",AY$3="S",AY$3="STD",AY$3="",AY$3="A",AY$3="AES",AY$3="F",AY$3="Fiber"),
IF(AND(AY$3="M3",MOD(AY20-1,9)=8),"Coax"," "),IF(OR(AY$3="E",AY$3="EMB"),IF(MOD(AY20,9)=0,"—",16*AY20),IF(OR(AY$3="M",AY$3="MADI"),"—",IF(OR(AY$3="IPO",AY$3="IP out"),IF(MOD(AY20-1,18)&gt;=8,"—",16*AY20),"Err"))))</f>
        <v>Coax</v>
      </c>
      <c r="BA21" s="10" t="str">
        <f>IF(OR(BA$3="M3",BA$3="S",BA$3="STD",BA$3="",BA$3="A",BA$3="AES",BA$3="F",BA$3="Fiber")," ",IF(OR(BA$3="E",BA$3="EMB"),IF(MOD(BA20,9)=0,"—",16*BA20-15),IF(OR(BA$3="M",BA$3="MADI"),"—",IF(OR(BA$3="IPO",BA$3="IP out"),IF(MOD(BA20-1,18)&gt;=8,"—",16*BA20-15),"Err"))))</f>
        <v xml:space="preserve"> </v>
      </c>
      <c r="BB21" s="7" t="str">
        <f>IF(OR(BA$3="M3",BA$3="S",BA$3="STD",BA$3="",BA$3="A",BA$3="AES",BA$3="F",BA$3="Fiber"),
IF(AND(BA$3="M3",MOD(BA20-1,9)=8),"Coax"," "),IF(OR(BA$3="E",BA$3="EMB"),IF(MOD(BA20,9)=0,"—",16*BA20),IF(OR(BA$3="M",BA$3="MADI"),"—",IF(OR(BA$3="IPO",BA$3="IP out"),IF(MOD(BA20-1,18)&gt;=8,"—",16*BA20),"Err"))))</f>
        <v xml:space="preserve"> </v>
      </c>
      <c r="BC21" s="10" t="str">
        <f>IF(OR(BC$3="M3",BC$3="S",BC$3="STD",BC$3="",BC$3="A",BC$3="AES",BC$3="F",BC$3="Fiber")," ",IF(OR(BC$3="E",BC$3="EMB"),IF(MOD(BC20,9)=0,"—",16*BC20-15),IF(OR(BC$3="M",BC$3="MADI"),"—",IF(OR(BC$3="IPO",BC$3="IP out"),IF(MOD(BC20-1,18)&gt;=8,"—",16*BC20-15),"Err"))))</f>
        <v xml:space="preserve"> </v>
      </c>
      <c r="BD21" s="7" t="str">
        <f>IF(OR(BC$3="M3",BC$3="S",BC$3="STD",BC$3="",BC$3="A",BC$3="AES",BC$3="F",BC$3="Fiber"),
IF(AND(BC$3="M3",MOD(BC20-1,9)=8),"Coax"," "),IF(OR(BC$3="E",BC$3="EMB"),IF(MOD(BC20,9)=0,"—",16*BC20),IF(OR(BC$3="M",BC$3="MADI"),"—",IF(OR(BC$3="IPO",BC$3="IP out"),IF(MOD(BC20-1,18)&gt;=8,"—",16*BC20),"Err"))))</f>
        <v xml:space="preserve"> </v>
      </c>
      <c r="BE21" s="10" t="str">
        <f>IF(OR(BE$3="M3",BE$3="S",BE$3="STD",BE$3="",BE$3="A",BE$3="AES",BE$3="F",BE$3="Fiber")," ",IF(OR(BE$3="E",BE$3="EMB"),IF(MOD(BE20,9)=0,"—",16*BE20-15),IF(OR(BE$3="M",BE$3="MADI"),"—",IF(OR(BE$3="IPO",BE$3="IP out"),IF(MOD(BE20-1,18)&gt;=8,"—",16*BE20-15),"Err"))))</f>
        <v>—</v>
      </c>
      <c r="BF21" s="7" t="str">
        <f>IF(OR(BE$3="M3",BE$3="S",BE$3="STD",BE$3="",BE$3="A",BE$3="AES",BE$3="F",BE$3="Fiber"),
IF(AND(BE$3="M3",MOD(BE20-1,9)=8),"Coax"," "),IF(OR(BE$3="E",BE$3="EMB"),IF(MOD(BE20,9)=0,"—",16*BE20),IF(OR(BE$3="M",BE$3="MADI"),"—",IF(OR(BE$3="IPO",BE$3="IP out"),IF(MOD(BE20-1,18)&gt;=8,"—",16*BE20),"Err"))))</f>
        <v>—</v>
      </c>
      <c r="BG21" s="10" t="str">
        <f>IF(OR(BG$3="M3",BG$3="S",BG$3="STD",BG$3="",BG$3="A",BG$3="AES",BG$3="F",BG$3="Fiber")," ",IF(OR(BG$3="E",BG$3="EMB"),IF(MOD(BG20,9)=0,"—",16*BG20-15),IF(OR(BG$3="M",BG$3="MADI"),"—",IF(OR(BG$3="IPO",BG$3="IP out"),IF(MOD(BG20-1,18)&gt;=8,"—",16*BG20-15),"Err"))))</f>
        <v>—</v>
      </c>
      <c r="BH21" s="7" t="str">
        <f>IF(OR(BG$3="M3",BG$3="S",BG$3="STD",BG$3="",BG$3="A",BG$3="AES",BG$3="F",BG$3="Fiber"),
IF(AND(BG$3="M3",MOD(BG20-1,9)=8),"Coax"," "),IF(OR(BG$3="E",BG$3="EMB"),IF(MOD(BG20,9)=0,"—",16*BG20),IF(OR(BG$3="M",BG$3="MADI"),"—",IF(OR(BG$3="IPO",BG$3="IP out"),IF(MOD(BG20-1,18)&gt;=8,"—",16*BG20),"Err"))))</f>
        <v>—</v>
      </c>
      <c r="BI21" s="10" t="str">
        <f>IF(OR(BI$3="M3",BI$3="S",BI$3="STD",BI$3="",BI$3="A",BI$3="AES",BI$3="F",BI$3="Fiber")," ",IF(OR(BI$3="E",BI$3="EMB"),IF(MOD(BI20,9)=0,"—",16*BI20-15),IF(OR(BI$3="M",BI$3="MADI"),"—",IF(OR(BI$3="IPO",BI$3="IP out"),IF(MOD(BI20-1,18)&gt;=8,"—",16*BI20-15),"Err"))))</f>
        <v xml:space="preserve"> </v>
      </c>
      <c r="BJ21" s="7" t="str">
        <f>IF(OR(BI$3="M3",BI$3="S",BI$3="STD",BI$3="",BI$3="A",BI$3="AES",BI$3="F",BI$3="Fiber"),
IF(AND(BI$3="M3",MOD(BI20-1,9)=8),"Coax"," "),IF(OR(BI$3="E",BI$3="EMB"),IF(MOD(BI20,9)=0,"—",16*BI20),IF(OR(BI$3="M",BI$3="MADI"),"—",IF(OR(BI$3="IPO",BI$3="IP out"),IF(MOD(BI20-1,18)&gt;=8,"—",16*BI20),"Err"))))</f>
        <v xml:space="preserve"> </v>
      </c>
      <c r="BK21" s="10" t="str">
        <f>IF(OR(BK$3="M3",BK$3="S",BK$3="STD",BK$3="",BK$3="A",BK$3="AES",BK$3="F",BK$3="Fiber")," ",IF(OR(BK$3="E",BK$3="EMB"),IF(MOD(BK20,9)=0,"—",16*BK20-15),IF(OR(BK$3="M",BK$3="MADI"),"—",IF(OR(BK$3="IPO",BK$3="IP out"),IF(MOD(BK20-1,18)&gt;=8,"—",16*BK20-15),"Err"))))</f>
        <v xml:space="preserve"> </v>
      </c>
      <c r="BL21" s="7" t="str">
        <f>IF(OR(BK$3="M3",BK$3="S",BK$3="STD",BK$3="",BK$3="A",BK$3="AES",BK$3="F",BK$3="Fiber"),
IF(AND(BK$3="M3",MOD(BK20-1,9)=8),"Coax"," "),IF(OR(BK$3="E",BK$3="EMB"),IF(MOD(BK20,9)=0,"—",16*BK20),IF(OR(BK$3="M",BK$3="MADI"),"—",IF(OR(BK$3="IPO",BK$3="IP out"),IF(MOD(BK20-1,18)&gt;=8,"—",16*BK20),"Err"))))</f>
        <v>Coax</v>
      </c>
      <c r="BM21" s="12"/>
      <c r="BN21" s="15"/>
    </row>
    <row r="22" spans="1:66" s="1" customFormat="1" x14ac:dyDescent="0.25">
      <c r="A22" s="11">
        <f>(A$2)*18-8</f>
        <v>568</v>
      </c>
      <c r="B22" s="6"/>
      <c r="C22" s="11">
        <f>(C$2)*18-8</f>
        <v>550</v>
      </c>
      <c r="D22" s="6"/>
      <c r="E22" s="11">
        <f>(E$2)*18-8</f>
        <v>532</v>
      </c>
      <c r="F22" s="6"/>
      <c r="G22" s="11">
        <f>(G$2)*18-8</f>
        <v>514</v>
      </c>
      <c r="H22" s="6"/>
      <c r="I22" s="11">
        <f>(I$2)*18-8</f>
        <v>496</v>
      </c>
      <c r="J22" s="6"/>
      <c r="K22" s="11">
        <f>(K$2)*18-8</f>
        <v>478</v>
      </c>
      <c r="L22" s="6"/>
      <c r="M22" s="11">
        <f>(M$2)*18-8</f>
        <v>460</v>
      </c>
      <c r="N22" s="6"/>
      <c r="O22" s="11">
        <f>(O$2)*18-8</f>
        <v>442</v>
      </c>
      <c r="P22" s="6"/>
      <c r="Q22" s="11">
        <f>(Q$2)*18-8</f>
        <v>424</v>
      </c>
      <c r="R22" s="6"/>
      <c r="S22" s="11">
        <f>(S$2)*18-8</f>
        <v>406</v>
      </c>
      <c r="T22" s="6"/>
      <c r="U22" s="11">
        <f>(U$2)*18-8</f>
        <v>388</v>
      </c>
      <c r="V22" s="6"/>
      <c r="W22" s="11">
        <f>(W$2)*18-8</f>
        <v>370</v>
      </c>
      <c r="X22" s="6"/>
      <c r="Y22" s="11">
        <f>(Y$2)*18-8</f>
        <v>352</v>
      </c>
      <c r="Z22" s="6"/>
      <c r="AA22" s="11">
        <f>(AA$2)*18-8</f>
        <v>334</v>
      </c>
      <c r="AB22" s="6"/>
      <c r="AC22" s="11">
        <f>(AC$2)*18-8</f>
        <v>316</v>
      </c>
      <c r="AD22" s="6"/>
      <c r="AE22" s="11">
        <f>(AE$2)*18-8</f>
        <v>298</v>
      </c>
      <c r="AF22" s="6"/>
      <c r="AG22" s="11">
        <f>(AG$2)*18-8</f>
        <v>280</v>
      </c>
      <c r="AH22" s="6"/>
      <c r="AI22" s="11">
        <f>(AI$2)*18-8</f>
        <v>262</v>
      </c>
      <c r="AJ22" s="6"/>
      <c r="AK22" s="11">
        <f>(AK$2)*18-8</f>
        <v>244</v>
      </c>
      <c r="AL22" s="6"/>
      <c r="AM22" s="11">
        <f>(AM$2)*18-8</f>
        <v>226</v>
      </c>
      <c r="AN22" s="6"/>
      <c r="AO22" s="11">
        <f>(AO$2)*18-8</f>
        <v>208</v>
      </c>
      <c r="AP22" s="6"/>
      <c r="AQ22" s="11">
        <f>(AQ$2)*18-8</f>
        <v>190</v>
      </c>
      <c r="AR22" s="6"/>
      <c r="AS22" s="11">
        <f>(AS$2)*18-8</f>
        <v>172</v>
      </c>
      <c r="AT22" s="6"/>
      <c r="AU22" s="11">
        <f>(AU$2)*18-8</f>
        <v>154</v>
      </c>
      <c r="AV22" s="6"/>
      <c r="AW22" s="11">
        <f>(AW$2)*18-8</f>
        <v>136</v>
      </c>
      <c r="AX22" s="6"/>
      <c r="AY22" s="11">
        <f>(AY$2)*18-8</f>
        <v>118</v>
      </c>
      <c r="AZ22" s="6"/>
      <c r="BA22" s="11">
        <f>(BA$2)*18-8</f>
        <v>100</v>
      </c>
      <c r="BB22" s="6"/>
      <c r="BC22" s="11">
        <f>(BC$2)*18-8</f>
        <v>82</v>
      </c>
      <c r="BD22" s="6"/>
      <c r="BE22" s="11">
        <f>(BE$2)*18-8</f>
        <v>64</v>
      </c>
      <c r="BF22" s="6"/>
      <c r="BG22" s="11">
        <f>(BG$2)*18-8</f>
        <v>46</v>
      </c>
      <c r="BH22" s="6"/>
      <c r="BI22" s="11">
        <f>(BI$2)*18-8</f>
        <v>28</v>
      </c>
      <c r="BJ22" s="6"/>
      <c r="BK22" s="11">
        <f>(BK$2)*18-8</f>
        <v>10</v>
      </c>
      <c r="BL22" s="6"/>
      <c r="BM22" s="3"/>
      <c r="BN22" s="14"/>
    </row>
    <row r="23" spans="1:66" s="5" customFormat="1" ht="13.5" x14ac:dyDescent="0.25">
      <c r="A23" s="10" t="str">
        <f>IF(OR(A$3="M3",A$3="S",A$3="STD",A$3="",A$3="A",A$3="AES",A$3="F",A$3="Fiber")," ",IF(OR(A$3="E",A$3="EMB"),IF(MOD(A22,9)=0,"—",16*A22-15),IF(OR(A$3="M",A$3="MADI"),"—",IF(OR(A$3="IPO",A$3="IP out"),IF(MOD(A22-1,18)&gt;=8,"—",16*A22-15),"Err"))))</f>
        <v>—</v>
      </c>
      <c r="B23" s="7" t="str">
        <f>IF(OR(A$3="M3",A$3="S",A$3="STD",A$3="",A$3="A",A$3="AES",A$3="F",A$3="Fiber"),
IF(AND(A$3="M3",MOD(A22-1,9)=8),"Coax"," "),IF(OR(A$3="E",A$3="EMB"),IF(MOD(A22,9)=0,"—",16*A22),IF(OR(A$3="M",A$3="MADI"),"—",IF(OR(A$3="IPO",A$3="IP out"),IF(MOD(A22-1,18)&gt;=8,"—",16*A22),"Err"))))</f>
        <v>—</v>
      </c>
      <c r="C23" s="10" t="str">
        <f>IF(OR(C$3="M3",C$3="S",C$3="STD",C$3="",C$3="A",C$3="AES",C$3="F",C$3="Fiber")," ",IF(OR(C$3="E",C$3="EMB"),IF(MOD(C22,9)=0,"—",16*C22-15),IF(OR(C$3="M",C$3="MADI"),"—",IF(OR(C$3="IPO",C$3="IP out"),IF(MOD(C22-1,18)&gt;=8,"—",16*C22-15),"Err"))))</f>
        <v>—</v>
      </c>
      <c r="D23" s="7" t="str">
        <f>IF(OR(C$3="M3",C$3="S",C$3="STD",C$3="",C$3="A",C$3="AES",C$3="F",C$3="Fiber"),
IF(AND(C$3="M3",MOD(C22-1,9)=8),"Coax"," "),IF(OR(C$3="E",C$3="EMB"),IF(MOD(C22,9)=0,"—",16*C22),IF(OR(C$3="M",C$3="MADI"),"—",IF(OR(C$3="IPO",C$3="IP out"),IF(MOD(C22-1,18)&gt;=8,"—",16*C22),"Err"))))</f>
        <v>—</v>
      </c>
      <c r="E23" s="10" t="str">
        <f>IF(OR(E$3="M3",E$3="S",E$3="STD",E$3="",E$3="A",E$3="AES",E$3="F",E$3="Fiber")," ",IF(OR(E$3="E",E$3="EMB"),IF(MOD(E22,9)=0,"—",16*E22-15),IF(OR(E$3="M",E$3="MADI"),"—",IF(OR(E$3="IPO",E$3="IP out"),IF(MOD(E22-1,18)&gt;=8,"—",16*E22-15),"Err"))))</f>
        <v>—</v>
      </c>
      <c r="F23" s="7" t="str">
        <f>IF(OR(E$3="M3",E$3="S",E$3="STD",E$3="",E$3="A",E$3="AES",E$3="F",E$3="Fiber"),
IF(AND(E$3="M3",MOD(E22-1,9)=8),"Coax"," "),IF(OR(E$3="E",E$3="EMB"),IF(MOD(E22,9)=0,"—",16*E22),IF(OR(E$3="M",E$3="MADI"),"—",IF(OR(E$3="IPO",E$3="IP out"),IF(MOD(E22-1,18)&gt;=8,"—",16*E22),"Err"))))</f>
        <v>—</v>
      </c>
      <c r="G23" s="10" t="str">
        <f>IF(OR(G$3="M3",G$3="S",G$3="STD",G$3="",G$3="A",G$3="AES",G$3="F",G$3="Fiber")," ",IF(OR(G$3="E",G$3="EMB"),IF(MOD(G22,9)=0,"—",16*G22-15),IF(OR(G$3="M",G$3="MADI"),"—",IF(OR(G$3="IPO",G$3="IP out"),IF(MOD(G22-1,18)&gt;=8,"—",16*G22-15),"Err"))))</f>
        <v>—</v>
      </c>
      <c r="H23" s="7" t="str">
        <f>IF(OR(G$3="M3",G$3="S",G$3="STD",G$3="",G$3="A",G$3="AES",G$3="F",G$3="Fiber"),
IF(AND(G$3="M3",MOD(G22-1,9)=8),"Coax"," "),IF(OR(G$3="E",G$3="EMB"),IF(MOD(G22,9)=0,"—",16*G22),IF(OR(G$3="M",G$3="MADI"),"—",IF(OR(G$3="IPO",G$3="IP out"),IF(MOD(G22-1,18)&gt;=8,"—",16*G22),"Err"))))</f>
        <v>—</v>
      </c>
      <c r="I23" s="10" t="str">
        <f>IF(OR(I$3="M3",I$3="S",I$3="STD",I$3="",I$3="A",I$3="AES",I$3="F",I$3="Fiber")," ",IF(OR(I$3="E",I$3="EMB"),IF(MOD(I22,9)=0,"—",16*I22-15),IF(OR(I$3="M",I$3="MADI"),"—",IF(OR(I$3="IPO",I$3="IP out"),IF(MOD(I22-1,18)&gt;=8,"—",16*I22-15),"Err"))))</f>
        <v>—</v>
      </c>
      <c r="J23" s="7" t="str">
        <f>IF(OR(I$3="M3",I$3="S",I$3="STD",I$3="",I$3="A",I$3="AES",I$3="F",I$3="Fiber"),
IF(AND(I$3="M3",MOD(I22-1,9)=8),"Coax"," "),IF(OR(I$3="E",I$3="EMB"),IF(MOD(I22,9)=0,"—",16*I22),IF(OR(I$3="M",I$3="MADI"),"—",IF(OR(I$3="IPO",I$3="IP out"),IF(MOD(I22-1,18)&gt;=8,"—",16*I22),"Err"))))</f>
        <v>—</v>
      </c>
      <c r="K23" s="10" t="str">
        <f>IF(OR(K$3="M3",K$3="S",K$3="STD",K$3="",K$3="A",K$3="AES",K$3="F",K$3="Fiber")," ",IF(OR(K$3="E",K$3="EMB"),IF(MOD(K22,9)=0,"—",16*K22-15),IF(OR(K$3="M",K$3="MADI"),"—",IF(OR(K$3="IPO",K$3="IP out"),IF(MOD(K22-1,18)&gt;=8,"—",16*K22-15),"Err"))))</f>
        <v>—</v>
      </c>
      <c r="L23" s="7" t="str">
        <f>IF(OR(K$3="M3",K$3="S",K$3="STD",K$3="",K$3="A",K$3="AES",K$3="F",K$3="Fiber"),
IF(AND(K$3="M3",MOD(K22-1,9)=8),"Coax"," "),IF(OR(K$3="E",K$3="EMB"),IF(MOD(K22,9)=0,"—",16*K22),IF(OR(K$3="M",K$3="MADI"),"—",IF(OR(K$3="IPO",K$3="IP out"),IF(MOD(K22-1,18)&gt;=8,"—",16*K22),"Err"))))</f>
        <v>—</v>
      </c>
      <c r="M23" s="10" t="str">
        <f>IF(OR(M$3="M3",M$3="S",M$3="STD",M$3="",M$3="A",M$3="AES",M$3="F",M$3="Fiber")," ",IF(OR(M$3="E",M$3="EMB"),IF(MOD(M22,9)=0,"—",16*M22-15),IF(OR(M$3="M",M$3="MADI"),"—",IF(OR(M$3="IPO",M$3="IP out"),IF(MOD(M22-1,18)&gt;=8,"—",16*M22-15),"Err"))))</f>
        <v xml:space="preserve"> </v>
      </c>
      <c r="N23" s="7" t="str">
        <f>IF(OR(M$3="M3",M$3="S",M$3="STD",M$3="",M$3="A",M$3="AES",M$3="F",M$3="Fiber"),
IF(AND(M$3="M3",MOD(M22-1,9)=8),"Coax"," "),IF(OR(M$3="E",M$3="EMB"),IF(MOD(M22,9)=0,"—",16*M22),IF(OR(M$3="M",M$3="MADI"),"—",IF(OR(M$3="IPO",M$3="IP out"),IF(MOD(M22-1,18)&gt;=8,"—",16*M22),"Err"))))</f>
        <v xml:space="preserve"> </v>
      </c>
      <c r="O23" s="10" t="str">
        <f>IF(OR(O$3="M3",O$3="S",O$3="STD",O$3="",O$3="A",O$3="AES",O$3="F",O$3="Fiber")," ",IF(OR(O$3="E",O$3="EMB"),IF(MOD(O22,9)=0,"—",16*O22-15),IF(OR(O$3="M",O$3="MADI"),"—",IF(OR(O$3="IPO",O$3="IP out"),IF(MOD(O22-1,18)&gt;=8,"—",16*O22-15),"Err"))))</f>
        <v xml:space="preserve"> </v>
      </c>
      <c r="P23" s="7" t="str">
        <f>IF(OR(O$3="M3",O$3="S",O$3="STD",O$3="",O$3="A",O$3="AES",O$3="F",O$3="Fiber"),
IF(AND(O$3="M3",MOD(O22-1,9)=8),"Coax"," "),IF(OR(O$3="E",O$3="EMB"),IF(MOD(O22,9)=0,"—",16*O22),IF(OR(O$3="M",O$3="MADI"),"—",IF(OR(O$3="IPO",O$3="IP out"),IF(MOD(O22-1,18)&gt;=8,"—",16*O22),"Err"))))</f>
        <v xml:space="preserve"> </v>
      </c>
      <c r="Q23" s="10" t="str">
        <f>IF(OR(Q$3="M3",Q$3="S",Q$3="STD",Q$3="",Q$3="A",Q$3="AES",Q$3="F",Q$3="Fiber")," ",IF(OR(Q$3="E",Q$3="EMB"),IF(MOD(Q22,9)=0,"—",16*Q22-15),IF(OR(Q$3="M",Q$3="MADI"),"—",IF(OR(Q$3="IPO",Q$3="IP out"),IF(MOD(Q22-1,18)&gt;=8,"—",16*Q22-15),"Err"))))</f>
        <v xml:space="preserve"> </v>
      </c>
      <c r="R23" s="7" t="str">
        <f>IF(OR(Q$3="M3",Q$3="S",Q$3="STD",Q$3="",Q$3="A",Q$3="AES",Q$3="F",Q$3="Fiber"),
IF(AND(Q$3="M3",MOD(Q22-1,9)=8),"Coax"," "),IF(OR(Q$3="E",Q$3="EMB"),IF(MOD(Q22,9)=0,"—",16*Q22),IF(OR(Q$3="M",Q$3="MADI"),"—",IF(OR(Q$3="IPO",Q$3="IP out"),IF(MOD(Q22-1,18)&gt;=8,"—",16*Q22),"Err"))))</f>
        <v xml:space="preserve"> </v>
      </c>
      <c r="S23" s="10" t="str">
        <f>IF(OR(S$3="M3",S$3="S",S$3="STD",S$3="",S$3="A",S$3="AES",S$3="F",S$3="Fiber")," ",IF(OR(S$3="E",S$3="EMB"),IF(MOD(S22,9)=0,"—",16*S22-15),IF(OR(S$3="M",S$3="MADI"),"—",IF(OR(S$3="IPO",S$3="IP out"),IF(MOD(S22-1,18)&gt;=8,"—",16*S22-15),"Err"))))</f>
        <v xml:space="preserve"> </v>
      </c>
      <c r="T23" s="7" t="str">
        <f>IF(OR(S$3="M3",S$3="S",S$3="STD",S$3="",S$3="A",S$3="AES",S$3="F",S$3="Fiber"),
IF(AND(S$3="M3",MOD(S22-1,9)=8),"Coax"," "),IF(OR(S$3="E",S$3="EMB"),IF(MOD(S22,9)=0,"—",16*S22),IF(OR(S$3="M",S$3="MADI"),"—",IF(OR(S$3="IPO",S$3="IP out"),IF(MOD(S22-1,18)&gt;=8,"—",16*S22),"Err"))))</f>
        <v xml:space="preserve"> </v>
      </c>
      <c r="U23" s="10" t="str">
        <f>IF(OR(U$3="M3",U$3="S",U$3="STD",U$3="",U$3="A",U$3="AES",U$3="F",U$3="Fiber")," ",IF(OR(U$3="E",U$3="EMB"),IF(MOD(U22,9)=0,"—",16*U22-15),IF(OR(U$3="M",U$3="MADI"),"—",IF(OR(U$3="IPO",U$3="IP out"),IF(MOD(U22-1,18)&gt;=8,"—",16*U22-15),"Err"))))</f>
        <v xml:space="preserve"> </v>
      </c>
      <c r="V23" s="7" t="str">
        <f>IF(OR(U$3="M3",U$3="S",U$3="STD",U$3="",U$3="A",U$3="AES",U$3="F",U$3="Fiber"),
IF(AND(U$3="M3",MOD(U22-1,9)=8),"Coax"," "),IF(OR(U$3="E",U$3="EMB"),IF(MOD(U22,9)=0,"—",16*U22),IF(OR(U$3="M",U$3="MADI"),"—",IF(OR(U$3="IPO",U$3="IP out"),IF(MOD(U22-1,18)&gt;=8,"—",16*U22),"Err"))))</f>
        <v xml:space="preserve"> </v>
      </c>
      <c r="W23" s="10" t="str">
        <f>IF(OR(W$3="M3",W$3="S",W$3="STD",W$3="",W$3="A",W$3="AES",W$3="F",W$3="Fiber")," ",IF(OR(W$3="E",W$3="EMB"),IF(MOD(W22,9)=0,"—",16*W22-15),IF(OR(W$3="M",W$3="MADI"),"—",IF(OR(W$3="IPO",W$3="IP out"),IF(MOD(W22-1,18)&gt;=8,"—",16*W22-15),"Err"))))</f>
        <v xml:space="preserve"> </v>
      </c>
      <c r="X23" s="7" t="str">
        <f>IF(OR(W$3="M3",W$3="S",W$3="STD",W$3="",W$3="A",W$3="AES",W$3="F",W$3="Fiber"),
IF(AND(W$3="M3",MOD(W22-1,9)=8),"Coax"," "),IF(OR(W$3="E",W$3="EMB"),IF(MOD(W22,9)=0,"—",16*W22),IF(OR(W$3="M",W$3="MADI"),"—",IF(OR(W$3="IPO",W$3="IP out"),IF(MOD(W22-1,18)&gt;=8,"—",16*W22),"Err"))))</f>
        <v xml:space="preserve"> </v>
      </c>
      <c r="Y23" s="10" t="str">
        <f>IF(OR(Y$3="M3",Y$3="S",Y$3="STD",Y$3="",Y$3="A",Y$3="AES",Y$3="F",Y$3="Fiber")," ",IF(OR(Y$3="E",Y$3="EMB"),IF(MOD(Y22,9)=0,"—",16*Y22-15),IF(OR(Y$3="M",Y$3="MADI"),"—",IF(OR(Y$3="IPO",Y$3="IP out"),IF(MOD(Y22-1,18)&gt;=8,"—",16*Y22-15),"Err"))))</f>
        <v xml:space="preserve"> </v>
      </c>
      <c r="Z23" s="7" t="str">
        <f>IF(OR(Y$3="M3",Y$3="S",Y$3="STD",Y$3="",Y$3="A",Y$3="AES",Y$3="F",Y$3="Fiber"),
IF(AND(Y$3="M3",MOD(Y22-1,9)=8),"Coax"," "),IF(OR(Y$3="E",Y$3="EMB"),IF(MOD(Y22,9)=0,"—",16*Y22),IF(OR(Y$3="M",Y$3="MADI"),"—",IF(OR(Y$3="IPO",Y$3="IP out"),IF(MOD(Y22-1,18)&gt;=8,"—",16*Y22),"Err"))))</f>
        <v xml:space="preserve"> </v>
      </c>
      <c r="AA23" s="10" t="str">
        <f>IF(OR(AA$3="M3",AA$3="S",AA$3="STD",AA$3="",AA$3="A",AA$3="AES",AA$3="F",AA$3="Fiber")," ",IF(OR(AA$3="E",AA$3="EMB"),IF(MOD(AA22,9)=0,"—",16*AA22-15),IF(OR(AA$3="M",AA$3="MADI"),"—",IF(OR(AA$3="IPO",AA$3="IP out"),IF(MOD(AA22-1,18)&gt;=8,"—",16*AA22-15),"Err"))))</f>
        <v xml:space="preserve"> </v>
      </c>
      <c r="AB23" s="7" t="str">
        <f>IF(OR(AA$3="M3",AA$3="S",AA$3="STD",AA$3="",AA$3="A",AA$3="AES",AA$3="F",AA$3="Fiber"),
IF(AND(AA$3="M3",MOD(AA22-1,9)=8),"Coax"," "),IF(OR(AA$3="E",AA$3="EMB"),IF(MOD(AA22,9)=0,"—",16*AA22),IF(OR(AA$3="M",AA$3="MADI"),"—",IF(OR(AA$3="IPO",AA$3="IP out"),IF(MOD(AA22-1,18)&gt;=8,"—",16*AA22),"Err"))))</f>
        <v xml:space="preserve"> </v>
      </c>
      <c r="AC23" s="10" t="str">
        <f>IF(OR(AC$3="M3",AC$3="S",AC$3="STD",AC$3="",AC$3="A",AC$3="AES",AC$3="F",AC$3="Fiber")," ",IF(OR(AC$3="E",AC$3="EMB"),IF(MOD(AC22,9)=0,"—",16*AC22-15),IF(OR(AC$3="M",AC$3="MADI"),"—",IF(OR(AC$3="IPO",AC$3="IP out"),IF(MOD(AC22-1,18)&gt;=8,"—",16*AC22-15),"Err"))))</f>
        <v xml:space="preserve"> </v>
      </c>
      <c r="AD23" s="7" t="str">
        <f>IF(OR(AC$3="M3",AC$3="S",AC$3="STD",AC$3="",AC$3="A",AC$3="AES",AC$3="F",AC$3="Fiber"),
IF(AND(AC$3="M3",MOD(AC22-1,9)=8),"Coax"," "),IF(OR(AC$3="E",AC$3="EMB"),IF(MOD(AC22,9)=0,"—",16*AC22),IF(OR(AC$3="M",AC$3="MADI"),"—",IF(OR(AC$3="IPO",AC$3="IP out"),IF(MOD(AC22-1,18)&gt;=8,"—",16*AC22),"Err"))))</f>
        <v xml:space="preserve"> </v>
      </c>
      <c r="AE23" s="10" t="str">
        <f>IF(OR(AE$3="M3",AE$3="S",AE$3="STD",AE$3="",AE$3="A",AE$3="AES",AE$3="F",AE$3="Fiber")," ",IF(OR(AE$3="E",AE$3="EMB"),IF(MOD(AE22,9)=0,"—",16*AE22-15),IF(OR(AE$3="M",AE$3="MADI"),"—",IF(OR(AE$3="IPO",AE$3="IP out"),IF(MOD(AE22-1,18)&gt;=8,"—",16*AE22-15),"Err"))))</f>
        <v xml:space="preserve"> </v>
      </c>
      <c r="AF23" s="7" t="str">
        <f>IF(OR(AE$3="M3",AE$3="S",AE$3="STD",AE$3="",AE$3="A",AE$3="AES",AE$3="F",AE$3="Fiber"),
IF(AND(AE$3="M3",MOD(AE22-1,9)=8),"Coax"," "),IF(OR(AE$3="E",AE$3="EMB"),IF(MOD(AE22,9)=0,"—",16*AE22),IF(OR(AE$3="M",AE$3="MADI"),"—",IF(OR(AE$3="IPO",AE$3="IP out"),IF(MOD(AE22-1,18)&gt;=8,"—",16*AE22),"Err"))))</f>
        <v xml:space="preserve"> </v>
      </c>
      <c r="AG23" s="10" t="str">
        <f>IF(OR(AG$3="M3",AG$3="S",AG$3="STD",AG$3="",AG$3="A",AG$3="AES",AG$3="F",AG$3="Fiber")," ",IF(OR(AG$3="E",AG$3="EMB"),IF(MOD(AG22,9)=0,"—",16*AG22-15),IF(OR(AG$3="M",AG$3="MADI"),"—",IF(OR(AG$3="IPO",AG$3="IP out"),IF(MOD(AG22-1,18)&gt;=8,"—",16*AG22-15),"Err"))))</f>
        <v>—</v>
      </c>
      <c r="AH23" s="7" t="str">
        <f>IF(OR(AG$3="M3",AG$3="S",AG$3="STD",AG$3="",AG$3="A",AG$3="AES",AG$3="F",AG$3="Fiber"),
IF(AND(AG$3="M3",MOD(AG22-1,9)=8),"Coax"," "),IF(OR(AG$3="E",AG$3="EMB"),IF(MOD(AG22,9)=0,"—",16*AG22),IF(OR(AG$3="M",AG$3="MADI"),"—",IF(OR(AG$3="IPO",AG$3="IP out"),IF(MOD(AG22-1,18)&gt;=8,"—",16*AG22),"Err"))))</f>
        <v>—</v>
      </c>
      <c r="AI23" s="10" t="str">
        <f>IF(OR(AI$3="M3",AI$3="S",AI$3="STD",AI$3="",AI$3="A",AI$3="AES",AI$3="F",AI$3="Fiber")," ",IF(OR(AI$3="E",AI$3="EMB"),IF(MOD(AI22,9)=0,"—",16*AI22-15),IF(OR(AI$3="M",AI$3="MADI"),"—",IF(OR(AI$3="IPO",AI$3="IP out"),IF(MOD(AI22-1,18)&gt;=8,"—",16*AI22-15),"Err"))))</f>
        <v xml:space="preserve"> </v>
      </c>
      <c r="AJ23" s="7" t="str">
        <f>IF(OR(AI$3="M3",AI$3="S",AI$3="STD",AI$3="",AI$3="A",AI$3="AES",AI$3="F",AI$3="Fiber"),
IF(AND(AI$3="M3",MOD(AI22-1,9)=8),"Coax"," "),IF(OR(AI$3="E",AI$3="EMB"),IF(MOD(AI22,9)=0,"—",16*AI22),IF(OR(AI$3="M",AI$3="MADI"),"—",IF(OR(AI$3="IPO",AI$3="IP out"),IF(MOD(AI22-1,18)&gt;=8,"—",16*AI22),"Err"))))</f>
        <v xml:space="preserve"> </v>
      </c>
      <c r="AK23" s="10" t="str">
        <f>IF(OR(AK$3="M3",AK$3="S",AK$3="STD",AK$3="",AK$3="A",AK$3="AES",AK$3="F",AK$3="Fiber")," ",IF(OR(AK$3="E",AK$3="EMB"),IF(MOD(AK22,9)=0,"—",16*AK22-15),IF(OR(AK$3="M",AK$3="MADI"),"—",IF(OR(AK$3="IPO",AK$3="IP out"),IF(MOD(AK22-1,18)&gt;=8,"—",16*AK22-15),"Err"))))</f>
        <v xml:space="preserve"> </v>
      </c>
      <c r="AL23" s="7" t="str">
        <f>IF(OR(AK$3="M3",AK$3="S",AK$3="STD",AK$3="",AK$3="A",AK$3="AES",AK$3="F",AK$3="Fiber"),
IF(AND(AK$3="M3",MOD(AK22-1,9)=8),"Coax"," "),IF(OR(AK$3="E",AK$3="EMB"),IF(MOD(AK22,9)=0,"—",16*AK22),IF(OR(AK$3="M",AK$3="MADI"),"—",IF(OR(AK$3="IPO",AK$3="IP out"),IF(MOD(AK22-1,18)&gt;=8,"—",16*AK22),"Err"))))</f>
        <v xml:space="preserve"> </v>
      </c>
      <c r="AM23" s="10" t="str">
        <f>IF(OR(AM$3="M3",AM$3="S",AM$3="STD",AM$3="",AM$3="A",AM$3="AES",AM$3="F",AM$3="Fiber")," ",IF(OR(AM$3="E",AM$3="EMB"),IF(MOD(AM22,9)=0,"—",16*AM22-15),IF(OR(AM$3="M",AM$3="MADI"),"—",IF(OR(AM$3="IPO",AM$3="IP out"),IF(MOD(AM22-1,18)&gt;=8,"—",16*AM22-15),"Err"))))</f>
        <v xml:space="preserve"> </v>
      </c>
      <c r="AN23" s="7" t="str">
        <f>IF(OR(AM$3="M3",AM$3="S",AM$3="STD",AM$3="",AM$3="A",AM$3="AES",AM$3="F",AM$3="Fiber"),
IF(AND(AM$3="M3",MOD(AM22-1,9)=8),"Coax"," "),IF(OR(AM$3="E",AM$3="EMB"),IF(MOD(AM22,9)=0,"—",16*AM22),IF(OR(AM$3="M",AM$3="MADI"),"—",IF(OR(AM$3="IPO",AM$3="IP out"),IF(MOD(AM22-1,18)&gt;=8,"—",16*AM22),"Err"))))</f>
        <v xml:space="preserve"> </v>
      </c>
      <c r="AO23" s="10" t="str">
        <f>IF(OR(AO$3="M3",AO$3="S",AO$3="STD",AO$3="",AO$3="A",AO$3="AES",AO$3="F",AO$3="Fiber")," ",IF(OR(AO$3="E",AO$3="EMB"),IF(MOD(AO22,9)=0,"—",16*AO22-15),IF(OR(AO$3="M",AO$3="MADI"),"—",IF(OR(AO$3="IPO",AO$3="IP out"),IF(MOD(AO22-1,18)&gt;=8,"—",16*AO22-15),"Err"))))</f>
        <v>—</v>
      </c>
      <c r="AP23" s="7" t="str">
        <f>IF(OR(AO$3="M3",AO$3="S",AO$3="STD",AO$3="",AO$3="A",AO$3="AES",AO$3="F",AO$3="Fiber"),
IF(AND(AO$3="M3",MOD(AO22-1,9)=8),"Coax"," "),IF(OR(AO$3="E",AO$3="EMB"),IF(MOD(AO22,9)=0,"—",16*AO22),IF(OR(AO$3="M",AO$3="MADI"),"—",IF(OR(AO$3="IPO",AO$3="IP out"),IF(MOD(AO22-1,18)&gt;=8,"—",16*AO22),"Err"))))</f>
        <v>—</v>
      </c>
      <c r="AQ23" s="10">
        <f>IF(OR(AQ$3="M3",AQ$3="S",AQ$3="STD",AQ$3="",AQ$3="A",AQ$3="AES",AQ$3="F",AQ$3="Fiber")," ",IF(OR(AQ$3="E",AQ$3="EMB"),IF(MOD(AQ22,9)=0,"—",16*AQ22-15),IF(OR(AQ$3="M",AQ$3="MADI"),"—",IF(OR(AQ$3="IPO",AQ$3="IP out"),IF(MOD(AQ22-1,18)&gt;=8,"—",16*AQ22-15),"Err"))))</f>
        <v>3025</v>
      </c>
      <c r="AR23" s="7">
        <f>IF(OR(AQ$3="M3",AQ$3="S",AQ$3="STD",AQ$3="",AQ$3="A",AQ$3="AES",AQ$3="F",AQ$3="Fiber"),
IF(AND(AQ$3="M3",MOD(AQ22-1,9)=8),"Coax"," "),IF(OR(AQ$3="E",AQ$3="EMB"),IF(MOD(AQ22,9)=0,"—",16*AQ22),IF(OR(AQ$3="M",AQ$3="MADI"),"—",IF(OR(AQ$3="IPO",AQ$3="IP out"),IF(MOD(AQ22-1,18)&gt;=8,"—",16*AQ22),"Err"))))</f>
        <v>3040</v>
      </c>
      <c r="AS23" s="10" t="str">
        <f>IF(OR(AS$3="M3",AS$3="S",AS$3="STD",AS$3="",AS$3="A",AS$3="AES",AS$3="F",AS$3="Fiber")," ",IF(OR(AS$3="E",AS$3="EMB"),IF(MOD(AS22,9)=0,"—",16*AS22-15),IF(OR(AS$3="M",AS$3="MADI"),"—",IF(OR(AS$3="IPO",AS$3="IP out"),IF(MOD(AS22-1,18)&gt;=8,"—",16*AS22-15),"Err"))))</f>
        <v xml:space="preserve"> </v>
      </c>
      <c r="AT23" s="7" t="str">
        <f>IF(OR(AS$3="M3",AS$3="S",AS$3="STD",AS$3="",AS$3="A",AS$3="AES",AS$3="F",AS$3="Fiber"),
IF(AND(AS$3="M3",MOD(AS22-1,9)=8),"Coax"," "),IF(OR(AS$3="E",AS$3="EMB"),IF(MOD(AS22,9)=0,"—",16*AS22),IF(OR(AS$3="M",AS$3="MADI"),"—",IF(OR(AS$3="IPO",AS$3="IP out"),IF(MOD(AS22-1,18)&gt;=8,"—",16*AS22),"Err"))))</f>
        <v xml:space="preserve"> </v>
      </c>
      <c r="AU23" s="10" t="str">
        <f>IF(OR(AU$3="M3",AU$3="S",AU$3="STD",AU$3="",AU$3="A",AU$3="AES",AU$3="F",AU$3="Fiber")," ",IF(OR(AU$3="E",AU$3="EMB"),IF(MOD(AU22,9)=0,"—",16*AU22-15),IF(OR(AU$3="M",AU$3="MADI"),"—",IF(OR(AU$3="IPO",AU$3="IP out"),IF(MOD(AU22-1,18)&gt;=8,"—",16*AU22-15),"Err"))))</f>
        <v xml:space="preserve"> </v>
      </c>
      <c r="AV23" s="7" t="str">
        <f>IF(OR(AU$3="M3",AU$3="S",AU$3="STD",AU$3="",AU$3="A",AU$3="AES",AU$3="F",AU$3="Fiber"),
IF(AND(AU$3="M3",MOD(AU22-1,9)=8),"Coax"," "),IF(OR(AU$3="E",AU$3="EMB"),IF(MOD(AU22,9)=0,"—",16*AU22),IF(OR(AU$3="M",AU$3="MADI"),"—",IF(OR(AU$3="IPO",AU$3="IP out"),IF(MOD(AU22-1,18)&gt;=8,"—",16*AU22),"Err"))))</f>
        <v xml:space="preserve"> </v>
      </c>
      <c r="AW23" s="10" t="str">
        <f>IF(OR(AW$3="M3",AW$3="S",AW$3="STD",AW$3="",AW$3="A",AW$3="AES",AW$3="F",AW$3="Fiber")," ",IF(OR(AW$3="E",AW$3="EMB"),IF(MOD(AW22,9)=0,"—",16*AW22-15),IF(OR(AW$3="M",AW$3="MADI"),"—",IF(OR(AW$3="IPO",AW$3="IP out"),IF(MOD(AW22-1,18)&gt;=8,"—",16*AW22-15),"Err"))))</f>
        <v>—</v>
      </c>
      <c r="AX23" s="7" t="str">
        <f>IF(OR(AW$3="M3",AW$3="S",AW$3="STD",AW$3="",AW$3="A",AW$3="AES",AW$3="F",AW$3="Fiber"),
IF(AND(AW$3="M3",MOD(AW22-1,9)=8),"Coax"," "),IF(OR(AW$3="E",AW$3="EMB"),IF(MOD(AW22,9)=0,"—",16*AW22),IF(OR(AW$3="M",AW$3="MADI"),"—",IF(OR(AW$3="IPO",AW$3="IP out"),IF(MOD(AW22-1,18)&gt;=8,"—",16*AW22),"Err"))))</f>
        <v>—</v>
      </c>
      <c r="AY23" s="10" t="str">
        <f>IF(OR(AY$3="M3",AY$3="S",AY$3="STD",AY$3="",AY$3="A",AY$3="AES",AY$3="F",AY$3="Fiber")," ",IF(OR(AY$3="E",AY$3="EMB"),IF(MOD(AY22,9)=0,"—",16*AY22-15),IF(OR(AY$3="M",AY$3="MADI"),"—",IF(OR(AY$3="IPO",AY$3="IP out"),IF(MOD(AY22-1,18)&gt;=8,"—",16*AY22-15),"Err"))))</f>
        <v xml:space="preserve"> </v>
      </c>
      <c r="AZ23" s="7" t="str">
        <f>IF(OR(AY$3="M3",AY$3="S",AY$3="STD",AY$3="",AY$3="A",AY$3="AES",AY$3="F",AY$3="Fiber"),
IF(AND(AY$3="M3",MOD(AY22-1,9)=8),"Coax"," "),IF(OR(AY$3="E",AY$3="EMB"),IF(MOD(AY22,9)=0,"—",16*AY22),IF(OR(AY$3="M",AY$3="MADI"),"—",IF(OR(AY$3="IPO",AY$3="IP out"),IF(MOD(AY22-1,18)&gt;=8,"—",16*AY22),"Err"))))</f>
        <v xml:space="preserve"> </v>
      </c>
      <c r="BA23" s="10" t="str">
        <f>IF(OR(BA$3="M3",BA$3="S",BA$3="STD",BA$3="",BA$3="A",BA$3="AES",BA$3="F",BA$3="Fiber")," ",IF(OR(BA$3="E",BA$3="EMB"),IF(MOD(BA22,9)=0,"—",16*BA22-15),IF(OR(BA$3="M",BA$3="MADI"),"—",IF(OR(BA$3="IPO",BA$3="IP out"),IF(MOD(BA22-1,18)&gt;=8,"—",16*BA22-15),"Err"))))</f>
        <v xml:space="preserve"> </v>
      </c>
      <c r="BB23" s="7" t="str">
        <f>IF(OR(BA$3="M3",BA$3="S",BA$3="STD",BA$3="",BA$3="A",BA$3="AES",BA$3="F",BA$3="Fiber"),
IF(AND(BA$3="M3",MOD(BA22-1,9)=8),"Coax"," "),IF(OR(BA$3="E",BA$3="EMB"),IF(MOD(BA22,9)=0,"—",16*BA22),IF(OR(BA$3="M",BA$3="MADI"),"—",IF(OR(BA$3="IPO",BA$3="IP out"),IF(MOD(BA22-1,18)&gt;=8,"—",16*BA22),"Err"))))</f>
        <v xml:space="preserve"> </v>
      </c>
      <c r="BC23" s="10" t="str">
        <f>IF(OR(BC$3="M3",BC$3="S",BC$3="STD",BC$3="",BC$3="A",BC$3="AES",BC$3="F",BC$3="Fiber")," ",IF(OR(BC$3="E",BC$3="EMB"),IF(MOD(BC22,9)=0,"—",16*BC22-15),IF(OR(BC$3="M",BC$3="MADI"),"—",IF(OR(BC$3="IPO",BC$3="IP out"),IF(MOD(BC22-1,18)&gt;=8,"—",16*BC22-15),"Err"))))</f>
        <v xml:space="preserve"> </v>
      </c>
      <c r="BD23" s="7" t="str">
        <f>IF(OR(BC$3="M3",BC$3="S",BC$3="STD",BC$3="",BC$3="A",BC$3="AES",BC$3="F",BC$3="Fiber"),
IF(AND(BC$3="M3",MOD(BC22-1,9)=8),"Coax"," "),IF(OR(BC$3="E",BC$3="EMB"),IF(MOD(BC22,9)=0,"—",16*BC22),IF(OR(BC$3="M",BC$3="MADI"),"—",IF(OR(BC$3="IPO",BC$3="IP out"),IF(MOD(BC22-1,18)&gt;=8,"—",16*BC22),"Err"))))</f>
        <v xml:space="preserve"> </v>
      </c>
      <c r="BE23" s="10" t="str">
        <f>IF(OR(BE$3="M3",BE$3="S",BE$3="STD",BE$3="",BE$3="A",BE$3="AES",BE$3="F",BE$3="Fiber")," ",IF(OR(BE$3="E",BE$3="EMB"),IF(MOD(BE22,9)=0,"—",16*BE22-15),IF(OR(BE$3="M",BE$3="MADI"),"—",IF(OR(BE$3="IPO",BE$3="IP out"),IF(MOD(BE22-1,18)&gt;=8,"—",16*BE22-15),"Err"))))</f>
        <v>—</v>
      </c>
      <c r="BF23" s="7" t="str">
        <f>IF(OR(BE$3="M3",BE$3="S",BE$3="STD",BE$3="",BE$3="A",BE$3="AES",BE$3="F",BE$3="Fiber"),
IF(AND(BE$3="M3",MOD(BE22-1,9)=8),"Coax"," "),IF(OR(BE$3="E",BE$3="EMB"),IF(MOD(BE22,9)=0,"—",16*BE22),IF(OR(BE$3="M",BE$3="MADI"),"—",IF(OR(BE$3="IPO",BE$3="IP out"),IF(MOD(BE22-1,18)&gt;=8,"—",16*BE22),"Err"))))</f>
        <v>—</v>
      </c>
      <c r="BG23" s="10">
        <f>IF(OR(BG$3="M3",BG$3="S",BG$3="STD",BG$3="",BG$3="A",BG$3="AES",BG$3="F",BG$3="Fiber")," ",IF(OR(BG$3="E",BG$3="EMB"),IF(MOD(BG22,9)=0,"—",16*BG22-15),IF(OR(BG$3="M",BG$3="MADI"),"—",IF(OR(BG$3="IPO",BG$3="IP out"),IF(MOD(BG22-1,18)&gt;=8,"—",16*BG22-15),"Err"))))</f>
        <v>721</v>
      </c>
      <c r="BH23" s="7">
        <f>IF(OR(BG$3="M3",BG$3="S",BG$3="STD",BG$3="",BG$3="A",BG$3="AES",BG$3="F",BG$3="Fiber"),
IF(AND(BG$3="M3",MOD(BG22-1,9)=8),"Coax"," "),IF(OR(BG$3="E",BG$3="EMB"),IF(MOD(BG22,9)=0,"—",16*BG22),IF(OR(BG$3="M",BG$3="MADI"),"—",IF(OR(BG$3="IPO",BG$3="IP out"),IF(MOD(BG22-1,18)&gt;=8,"—",16*BG22),"Err"))))</f>
        <v>736</v>
      </c>
      <c r="BI23" s="10" t="str">
        <f>IF(OR(BI$3="M3",BI$3="S",BI$3="STD",BI$3="",BI$3="A",BI$3="AES",BI$3="F",BI$3="Fiber")," ",IF(OR(BI$3="E",BI$3="EMB"),IF(MOD(BI22,9)=0,"—",16*BI22-15),IF(OR(BI$3="M",BI$3="MADI"),"—",IF(OR(BI$3="IPO",BI$3="IP out"),IF(MOD(BI22-1,18)&gt;=8,"—",16*BI22-15),"Err"))))</f>
        <v xml:space="preserve"> </v>
      </c>
      <c r="BJ23" s="7" t="str">
        <f>IF(OR(BI$3="M3",BI$3="S",BI$3="STD",BI$3="",BI$3="A",BI$3="AES",BI$3="F",BI$3="Fiber"),
IF(AND(BI$3="M3",MOD(BI22-1,9)=8),"Coax"," "),IF(OR(BI$3="E",BI$3="EMB"),IF(MOD(BI22,9)=0,"—",16*BI22),IF(OR(BI$3="M",BI$3="MADI"),"—",IF(OR(BI$3="IPO",BI$3="IP out"),IF(MOD(BI22-1,18)&gt;=8,"—",16*BI22),"Err"))))</f>
        <v xml:space="preserve"> </v>
      </c>
      <c r="BK23" s="10" t="str">
        <f>IF(OR(BK$3="M3",BK$3="S",BK$3="STD",BK$3="",BK$3="A",BK$3="AES",BK$3="F",BK$3="Fiber")," ",IF(OR(BK$3="E",BK$3="EMB"),IF(MOD(BK22,9)=0,"—",16*BK22-15),IF(OR(BK$3="M",BK$3="MADI"),"—",IF(OR(BK$3="IPO",BK$3="IP out"),IF(MOD(BK22-1,18)&gt;=8,"—",16*BK22-15),"Err"))))</f>
        <v xml:space="preserve"> </v>
      </c>
      <c r="BL23" s="7" t="str">
        <f>IF(OR(BK$3="M3",BK$3="S",BK$3="STD",BK$3="",BK$3="A",BK$3="AES",BK$3="F",BK$3="Fiber"),
IF(AND(BK$3="M3",MOD(BK22-1,9)=8),"Coax"," "),IF(OR(BK$3="E",BK$3="EMB"),IF(MOD(BK22,9)=0,"—",16*BK22),IF(OR(BK$3="M",BK$3="MADI"),"—",IF(OR(BK$3="IPO",BK$3="IP out"),IF(MOD(BK22-1,18)&gt;=8,"—",16*BK22),"Err"))))</f>
        <v xml:space="preserve"> </v>
      </c>
      <c r="BM23" s="12"/>
      <c r="BN23" s="15"/>
    </row>
    <row r="24" spans="1:66" s="1" customFormat="1" x14ac:dyDescent="0.25">
      <c r="A24" s="11">
        <f>(A$2)*18-7</f>
        <v>569</v>
      </c>
      <c r="B24" s="6"/>
      <c r="C24" s="11">
        <f>(C$2)*18-7</f>
        <v>551</v>
      </c>
      <c r="D24" s="6"/>
      <c r="E24" s="11">
        <f>(E$2)*18-7</f>
        <v>533</v>
      </c>
      <c r="F24" s="6"/>
      <c r="G24" s="11">
        <f>(G$2)*18-7</f>
        <v>515</v>
      </c>
      <c r="H24" s="6"/>
      <c r="I24" s="11">
        <f>(I$2)*18-7</f>
        <v>497</v>
      </c>
      <c r="J24" s="6"/>
      <c r="K24" s="11">
        <f>(K$2)*18-7</f>
        <v>479</v>
      </c>
      <c r="L24" s="6"/>
      <c r="M24" s="11">
        <f>(M$2)*18-7</f>
        <v>461</v>
      </c>
      <c r="N24" s="6"/>
      <c r="O24" s="11">
        <f>(O$2)*18-7</f>
        <v>443</v>
      </c>
      <c r="P24" s="6"/>
      <c r="Q24" s="11">
        <f>(Q$2)*18-7</f>
        <v>425</v>
      </c>
      <c r="R24" s="6"/>
      <c r="S24" s="11">
        <f>(S$2)*18-7</f>
        <v>407</v>
      </c>
      <c r="T24" s="6"/>
      <c r="U24" s="11">
        <f>(U$2)*18-7</f>
        <v>389</v>
      </c>
      <c r="V24" s="6"/>
      <c r="W24" s="11">
        <f>(W$2)*18-7</f>
        <v>371</v>
      </c>
      <c r="X24" s="6"/>
      <c r="Y24" s="11">
        <f>(Y$2)*18-7</f>
        <v>353</v>
      </c>
      <c r="Z24" s="6"/>
      <c r="AA24" s="11">
        <f>(AA$2)*18-7</f>
        <v>335</v>
      </c>
      <c r="AB24" s="6"/>
      <c r="AC24" s="11">
        <f>(AC$2)*18-7</f>
        <v>317</v>
      </c>
      <c r="AD24" s="6"/>
      <c r="AE24" s="11">
        <f>(AE$2)*18-7</f>
        <v>299</v>
      </c>
      <c r="AF24" s="6"/>
      <c r="AG24" s="11">
        <f>(AG$2)*18-7</f>
        <v>281</v>
      </c>
      <c r="AH24" s="6"/>
      <c r="AI24" s="11">
        <f>(AI$2)*18-7</f>
        <v>263</v>
      </c>
      <c r="AJ24" s="6"/>
      <c r="AK24" s="11">
        <f>(AK$2)*18-7</f>
        <v>245</v>
      </c>
      <c r="AL24" s="6"/>
      <c r="AM24" s="11">
        <f>(AM$2)*18-7</f>
        <v>227</v>
      </c>
      <c r="AN24" s="6"/>
      <c r="AO24" s="11">
        <f>(AO$2)*18-7</f>
        <v>209</v>
      </c>
      <c r="AP24" s="6"/>
      <c r="AQ24" s="11">
        <f>(AQ$2)*18-7</f>
        <v>191</v>
      </c>
      <c r="AR24" s="6"/>
      <c r="AS24" s="11">
        <f>(AS$2)*18-7</f>
        <v>173</v>
      </c>
      <c r="AT24" s="6"/>
      <c r="AU24" s="11">
        <f>(AU$2)*18-7</f>
        <v>155</v>
      </c>
      <c r="AV24" s="6"/>
      <c r="AW24" s="11">
        <f>(AW$2)*18-7</f>
        <v>137</v>
      </c>
      <c r="AX24" s="6"/>
      <c r="AY24" s="11">
        <f>(AY$2)*18-7</f>
        <v>119</v>
      </c>
      <c r="AZ24" s="6"/>
      <c r="BA24" s="11">
        <f>(BA$2)*18-7</f>
        <v>101</v>
      </c>
      <c r="BB24" s="6"/>
      <c r="BC24" s="11">
        <f>(BC$2)*18-7</f>
        <v>83</v>
      </c>
      <c r="BD24" s="6"/>
      <c r="BE24" s="11">
        <f>(BE$2)*18-7</f>
        <v>65</v>
      </c>
      <c r="BF24" s="6"/>
      <c r="BG24" s="11">
        <f>(BG$2)*18-7</f>
        <v>47</v>
      </c>
      <c r="BH24" s="6"/>
      <c r="BI24" s="11">
        <f>(BI$2)*18-7</f>
        <v>29</v>
      </c>
      <c r="BJ24" s="6"/>
      <c r="BK24" s="11">
        <f>(BK$2)*18-7</f>
        <v>11</v>
      </c>
      <c r="BL24" s="6"/>
      <c r="BM24" s="3"/>
      <c r="BN24" s="14"/>
    </row>
    <row r="25" spans="1:66" s="5" customFormat="1" ht="13.5" x14ac:dyDescent="0.25">
      <c r="A25" s="10" t="str">
        <f>IF(OR(A$3="M3",A$3="S",A$3="STD",A$3="",A$3="A",A$3="AES",A$3="F",A$3="Fiber")," ",IF(OR(A$3="E",A$3="EMB"),IF(MOD(A24,9)=0,"—",16*A24-15),IF(OR(A$3="M",A$3="MADI"),"—",IF(OR(A$3="IPO",A$3="IP out"),IF(MOD(A24-1,18)&gt;=8,"—",16*A24-15),"Err"))))</f>
        <v>—</v>
      </c>
      <c r="B25" s="7" t="str">
        <f>IF(OR(A$3="M3",A$3="S",A$3="STD",A$3="",A$3="A",A$3="AES",A$3="F",A$3="Fiber"),
IF(AND(A$3="M3",MOD(A24-1,9)=8),"Coax"," "),IF(OR(A$3="E",A$3="EMB"),IF(MOD(A24,9)=0,"—",16*A24),IF(OR(A$3="M",A$3="MADI"),"—",IF(OR(A$3="IPO",A$3="IP out"),IF(MOD(A24-1,18)&gt;=8,"—",16*A24),"Err"))))</f>
        <v>—</v>
      </c>
      <c r="C25" s="10" t="str">
        <f>IF(OR(C$3="M3",C$3="S",C$3="STD",C$3="",C$3="A",C$3="AES",C$3="F",C$3="Fiber")," ",IF(OR(C$3="E",C$3="EMB"),IF(MOD(C24,9)=0,"—",16*C24-15),IF(OR(C$3="M",C$3="MADI"),"—",IF(OR(C$3="IPO",C$3="IP out"),IF(MOD(C24-1,18)&gt;=8,"—",16*C24-15),"Err"))))</f>
        <v>—</v>
      </c>
      <c r="D25" s="7" t="str">
        <f>IF(OR(C$3="M3",C$3="S",C$3="STD",C$3="",C$3="A",C$3="AES",C$3="F",C$3="Fiber"),
IF(AND(C$3="M3",MOD(C24-1,9)=8),"Coax"," "),IF(OR(C$3="E",C$3="EMB"),IF(MOD(C24,9)=0,"—",16*C24),IF(OR(C$3="M",C$3="MADI"),"—",IF(OR(C$3="IPO",C$3="IP out"),IF(MOD(C24-1,18)&gt;=8,"—",16*C24),"Err"))))</f>
        <v>—</v>
      </c>
      <c r="E25" s="10" t="str">
        <f>IF(OR(E$3="M3",E$3="S",E$3="STD",E$3="",E$3="A",E$3="AES",E$3="F",E$3="Fiber")," ",IF(OR(E$3="E",E$3="EMB"),IF(MOD(E24,9)=0,"—",16*E24-15),IF(OR(E$3="M",E$3="MADI"),"—",IF(OR(E$3="IPO",E$3="IP out"),IF(MOD(E24-1,18)&gt;=8,"—",16*E24-15),"Err"))))</f>
        <v>—</v>
      </c>
      <c r="F25" s="7" t="str">
        <f>IF(OR(E$3="M3",E$3="S",E$3="STD",E$3="",E$3="A",E$3="AES",E$3="F",E$3="Fiber"),
IF(AND(E$3="M3",MOD(E24-1,9)=8),"Coax"," "),IF(OR(E$3="E",E$3="EMB"),IF(MOD(E24,9)=0,"—",16*E24),IF(OR(E$3="M",E$3="MADI"),"—",IF(OR(E$3="IPO",E$3="IP out"),IF(MOD(E24-1,18)&gt;=8,"—",16*E24),"Err"))))</f>
        <v>—</v>
      </c>
      <c r="G25" s="10" t="str">
        <f>IF(OR(G$3="M3",G$3="S",G$3="STD",G$3="",G$3="A",G$3="AES",G$3="F",G$3="Fiber")," ",IF(OR(G$3="E",G$3="EMB"),IF(MOD(G24,9)=0,"—",16*G24-15),IF(OR(G$3="M",G$3="MADI"),"—",IF(OR(G$3="IPO",G$3="IP out"),IF(MOD(G24-1,18)&gt;=8,"—",16*G24-15),"Err"))))</f>
        <v>—</v>
      </c>
      <c r="H25" s="7" t="str">
        <f>IF(OR(G$3="M3",G$3="S",G$3="STD",G$3="",G$3="A",G$3="AES",G$3="F",G$3="Fiber"),
IF(AND(G$3="M3",MOD(G24-1,9)=8),"Coax"," "),IF(OR(G$3="E",G$3="EMB"),IF(MOD(G24,9)=0,"—",16*G24),IF(OR(G$3="M",G$3="MADI"),"—",IF(OR(G$3="IPO",G$3="IP out"),IF(MOD(G24-1,18)&gt;=8,"—",16*G24),"Err"))))</f>
        <v>—</v>
      </c>
      <c r="I25" s="10" t="str">
        <f>IF(OR(I$3="M3",I$3="S",I$3="STD",I$3="",I$3="A",I$3="AES",I$3="F",I$3="Fiber")," ",IF(OR(I$3="E",I$3="EMB"),IF(MOD(I24,9)=0,"—",16*I24-15),IF(OR(I$3="M",I$3="MADI"),"—",IF(OR(I$3="IPO",I$3="IP out"),IF(MOD(I24-1,18)&gt;=8,"—",16*I24-15),"Err"))))</f>
        <v>—</v>
      </c>
      <c r="J25" s="7" t="str">
        <f>IF(OR(I$3="M3",I$3="S",I$3="STD",I$3="",I$3="A",I$3="AES",I$3="F",I$3="Fiber"),
IF(AND(I$3="M3",MOD(I24-1,9)=8),"Coax"," "),IF(OR(I$3="E",I$3="EMB"),IF(MOD(I24,9)=0,"—",16*I24),IF(OR(I$3="M",I$3="MADI"),"—",IF(OR(I$3="IPO",I$3="IP out"),IF(MOD(I24-1,18)&gt;=8,"—",16*I24),"Err"))))</f>
        <v>—</v>
      </c>
      <c r="K25" s="10" t="str">
        <f>IF(OR(K$3="M3",K$3="S",K$3="STD",K$3="",K$3="A",K$3="AES",K$3="F",K$3="Fiber")," ",IF(OR(K$3="E",K$3="EMB"),IF(MOD(K24,9)=0,"—",16*K24-15),IF(OR(K$3="M",K$3="MADI"),"—",IF(OR(K$3="IPO",K$3="IP out"),IF(MOD(K24-1,18)&gt;=8,"—",16*K24-15),"Err"))))</f>
        <v>—</v>
      </c>
      <c r="L25" s="7" t="str">
        <f>IF(OR(K$3="M3",K$3="S",K$3="STD",K$3="",K$3="A",K$3="AES",K$3="F",K$3="Fiber"),
IF(AND(K$3="M3",MOD(K24-1,9)=8),"Coax"," "),IF(OR(K$3="E",K$3="EMB"),IF(MOD(K24,9)=0,"—",16*K24),IF(OR(K$3="M",K$3="MADI"),"—",IF(OR(K$3="IPO",K$3="IP out"),IF(MOD(K24-1,18)&gt;=8,"—",16*K24),"Err"))))</f>
        <v>—</v>
      </c>
      <c r="M25" s="10" t="str">
        <f>IF(OR(M$3="M3",M$3="S",M$3="STD",M$3="",M$3="A",M$3="AES",M$3="F",M$3="Fiber")," ",IF(OR(M$3="E",M$3="EMB"),IF(MOD(M24,9)=0,"—",16*M24-15),IF(OR(M$3="M",M$3="MADI"),"—",IF(OR(M$3="IPO",M$3="IP out"),IF(MOD(M24-1,18)&gt;=8,"—",16*M24-15),"Err"))))</f>
        <v xml:space="preserve"> </v>
      </c>
      <c r="N25" s="7" t="str">
        <f>IF(OR(M$3="M3",M$3="S",M$3="STD",M$3="",M$3="A",M$3="AES",M$3="F",M$3="Fiber"),
IF(AND(M$3="M3",MOD(M24-1,9)=8),"Coax"," "),IF(OR(M$3="E",M$3="EMB"),IF(MOD(M24,9)=0,"—",16*M24),IF(OR(M$3="M",M$3="MADI"),"—",IF(OR(M$3="IPO",M$3="IP out"),IF(MOD(M24-1,18)&gt;=8,"—",16*M24),"Err"))))</f>
        <v xml:space="preserve"> </v>
      </c>
      <c r="O25" s="10" t="str">
        <f>IF(OR(O$3="M3",O$3="S",O$3="STD",O$3="",O$3="A",O$3="AES",O$3="F",O$3="Fiber")," ",IF(OR(O$3="E",O$3="EMB"),IF(MOD(O24,9)=0,"—",16*O24-15),IF(OR(O$3="M",O$3="MADI"),"—",IF(OR(O$3="IPO",O$3="IP out"),IF(MOD(O24-1,18)&gt;=8,"—",16*O24-15),"Err"))))</f>
        <v xml:space="preserve"> </v>
      </c>
      <c r="P25" s="7" t="str">
        <f>IF(OR(O$3="M3",O$3="S",O$3="STD",O$3="",O$3="A",O$3="AES",O$3="F",O$3="Fiber"),
IF(AND(O$3="M3",MOD(O24-1,9)=8),"Coax"," "),IF(OR(O$3="E",O$3="EMB"),IF(MOD(O24,9)=0,"—",16*O24),IF(OR(O$3="M",O$3="MADI"),"—",IF(OR(O$3="IPO",O$3="IP out"),IF(MOD(O24-1,18)&gt;=8,"—",16*O24),"Err"))))</f>
        <v xml:space="preserve"> </v>
      </c>
      <c r="Q25" s="10" t="str">
        <f>IF(OR(Q$3="M3",Q$3="S",Q$3="STD",Q$3="",Q$3="A",Q$3="AES",Q$3="F",Q$3="Fiber")," ",IF(OR(Q$3="E",Q$3="EMB"),IF(MOD(Q24,9)=0,"—",16*Q24-15),IF(OR(Q$3="M",Q$3="MADI"),"—",IF(OR(Q$3="IPO",Q$3="IP out"),IF(MOD(Q24-1,18)&gt;=8,"—",16*Q24-15),"Err"))))</f>
        <v xml:space="preserve"> </v>
      </c>
      <c r="R25" s="7" t="str">
        <f>IF(OR(Q$3="M3",Q$3="S",Q$3="STD",Q$3="",Q$3="A",Q$3="AES",Q$3="F",Q$3="Fiber"),
IF(AND(Q$3="M3",MOD(Q24-1,9)=8),"Coax"," "),IF(OR(Q$3="E",Q$3="EMB"),IF(MOD(Q24,9)=0,"—",16*Q24),IF(OR(Q$3="M",Q$3="MADI"),"—",IF(OR(Q$3="IPO",Q$3="IP out"),IF(MOD(Q24-1,18)&gt;=8,"—",16*Q24),"Err"))))</f>
        <v xml:space="preserve"> </v>
      </c>
      <c r="S25" s="10" t="str">
        <f>IF(OR(S$3="M3",S$3="S",S$3="STD",S$3="",S$3="A",S$3="AES",S$3="F",S$3="Fiber")," ",IF(OR(S$3="E",S$3="EMB"),IF(MOD(S24,9)=0,"—",16*S24-15),IF(OR(S$3="M",S$3="MADI"),"—",IF(OR(S$3="IPO",S$3="IP out"),IF(MOD(S24-1,18)&gt;=8,"—",16*S24-15),"Err"))))</f>
        <v xml:space="preserve"> </v>
      </c>
      <c r="T25" s="7" t="str">
        <f>IF(OR(S$3="M3",S$3="S",S$3="STD",S$3="",S$3="A",S$3="AES",S$3="F",S$3="Fiber"),
IF(AND(S$3="M3",MOD(S24-1,9)=8),"Coax"," "),IF(OR(S$3="E",S$3="EMB"),IF(MOD(S24,9)=0,"—",16*S24),IF(OR(S$3="M",S$3="MADI"),"—",IF(OR(S$3="IPO",S$3="IP out"),IF(MOD(S24-1,18)&gt;=8,"—",16*S24),"Err"))))</f>
        <v xml:space="preserve"> </v>
      </c>
      <c r="U25" s="10" t="str">
        <f>IF(OR(U$3="M3",U$3="S",U$3="STD",U$3="",U$3="A",U$3="AES",U$3="F",U$3="Fiber")," ",IF(OR(U$3="E",U$3="EMB"),IF(MOD(U24,9)=0,"—",16*U24-15),IF(OR(U$3="M",U$3="MADI"),"—",IF(OR(U$3="IPO",U$3="IP out"),IF(MOD(U24-1,18)&gt;=8,"—",16*U24-15),"Err"))))</f>
        <v xml:space="preserve"> </v>
      </c>
      <c r="V25" s="7" t="str">
        <f>IF(OR(U$3="M3",U$3="S",U$3="STD",U$3="",U$3="A",U$3="AES",U$3="F",U$3="Fiber"),
IF(AND(U$3="M3",MOD(U24-1,9)=8),"Coax"," "),IF(OR(U$3="E",U$3="EMB"),IF(MOD(U24,9)=0,"—",16*U24),IF(OR(U$3="M",U$3="MADI"),"—",IF(OR(U$3="IPO",U$3="IP out"),IF(MOD(U24-1,18)&gt;=8,"—",16*U24),"Err"))))</f>
        <v xml:space="preserve"> </v>
      </c>
      <c r="W25" s="10" t="str">
        <f>IF(OR(W$3="M3",W$3="S",W$3="STD",W$3="",W$3="A",W$3="AES",W$3="F",W$3="Fiber")," ",IF(OR(W$3="E",W$3="EMB"),IF(MOD(W24,9)=0,"—",16*W24-15),IF(OR(W$3="M",W$3="MADI"),"—",IF(OR(W$3="IPO",W$3="IP out"),IF(MOD(W24-1,18)&gt;=8,"—",16*W24-15),"Err"))))</f>
        <v xml:space="preserve"> </v>
      </c>
      <c r="X25" s="7" t="str">
        <f>IF(OR(W$3="M3",W$3="S",W$3="STD",W$3="",W$3="A",W$3="AES",W$3="F",W$3="Fiber"),
IF(AND(W$3="M3",MOD(W24-1,9)=8),"Coax"," "),IF(OR(W$3="E",W$3="EMB"),IF(MOD(W24,9)=0,"—",16*W24),IF(OR(W$3="M",W$3="MADI"),"—",IF(OR(W$3="IPO",W$3="IP out"),IF(MOD(W24-1,18)&gt;=8,"—",16*W24),"Err"))))</f>
        <v xml:space="preserve"> </v>
      </c>
      <c r="Y25" s="10" t="str">
        <f>IF(OR(Y$3="M3",Y$3="S",Y$3="STD",Y$3="",Y$3="A",Y$3="AES",Y$3="F",Y$3="Fiber")," ",IF(OR(Y$3="E",Y$3="EMB"),IF(MOD(Y24,9)=0,"—",16*Y24-15),IF(OR(Y$3="M",Y$3="MADI"),"—",IF(OR(Y$3="IPO",Y$3="IP out"),IF(MOD(Y24-1,18)&gt;=8,"—",16*Y24-15),"Err"))))</f>
        <v xml:space="preserve"> </v>
      </c>
      <c r="Z25" s="7" t="str">
        <f>IF(OR(Y$3="M3",Y$3="S",Y$3="STD",Y$3="",Y$3="A",Y$3="AES",Y$3="F",Y$3="Fiber"),
IF(AND(Y$3="M3",MOD(Y24-1,9)=8),"Coax"," "),IF(OR(Y$3="E",Y$3="EMB"),IF(MOD(Y24,9)=0,"—",16*Y24),IF(OR(Y$3="M",Y$3="MADI"),"—",IF(OR(Y$3="IPO",Y$3="IP out"),IF(MOD(Y24-1,18)&gt;=8,"—",16*Y24),"Err"))))</f>
        <v xml:space="preserve"> </v>
      </c>
      <c r="AA25" s="10" t="str">
        <f>IF(OR(AA$3="M3",AA$3="S",AA$3="STD",AA$3="",AA$3="A",AA$3="AES",AA$3="F",AA$3="Fiber")," ",IF(OR(AA$3="E",AA$3="EMB"),IF(MOD(AA24,9)=0,"—",16*AA24-15),IF(OR(AA$3="M",AA$3="MADI"),"—",IF(OR(AA$3="IPO",AA$3="IP out"),IF(MOD(AA24-1,18)&gt;=8,"—",16*AA24-15),"Err"))))</f>
        <v xml:space="preserve"> </v>
      </c>
      <c r="AB25" s="7" t="str">
        <f>IF(OR(AA$3="M3",AA$3="S",AA$3="STD",AA$3="",AA$3="A",AA$3="AES",AA$3="F",AA$3="Fiber"),
IF(AND(AA$3="M3",MOD(AA24-1,9)=8),"Coax"," "),IF(OR(AA$3="E",AA$3="EMB"),IF(MOD(AA24,9)=0,"—",16*AA24),IF(OR(AA$3="M",AA$3="MADI"),"—",IF(OR(AA$3="IPO",AA$3="IP out"),IF(MOD(AA24-1,18)&gt;=8,"—",16*AA24),"Err"))))</f>
        <v xml:space="preserve"> </v>
      </c>
      <c r="AC25" s="10" t="str">
        <f>IF(OR(AC$3="M3",AC$3="S",AC$3="STD",AC$3="",AC$3="A",AC$3="AES",AC$3="F",AC$3="Fiber")," ",IF(OR(AC$3="E",AC$3="EMB"),IF(MOD(AC24,9)=0,"—",16*AC24-15),IF(OR(AC$3="M",AC$3="MADI"),"—",IF(OR(AC$3="IPO",AC$3="IP out"),IF(MOD(AC24-1,18)&gt;=8,"—",16*AC24-15),"Err"))))</f>
        <v xml:space="preserve"> </v>
      </c>
      <c r="AD25" s="7" t="str">
        <f>IF(OR(AC$3="M3",AC$3="S",AC$3="STD",AC$3="",AC$3="A",AC$3="AES",AC$3="F",AC$3="Fiber"),
IF(AND(AC$3="M3",MOD(AC24-1,9)=8),"Coax"," "),IF(OR(AC$3="E",AC$3="EMB"),IF(MOD(AC24,9)=0,"—",16*AC24),IF(OR(AC$3="M",AC$3="MADI"),"—",IF(OR(AC$3="IPO",AC$3="IP out"),IF(MOD(AC24-1,18)&gt;=8,"—",16*AC24),"Err"))))</f>
        <v xml:space="preserve"> </v>
      </c>
      <c r="AE25" s="10" t="str">
        <f>IF(OR(AE$3="M3",AE$3="S",AE$3="STD",AE$3="",AE$3="A",AE$3="AES",AE$3="F",AE$3="Fiber")," ",IF(OR(AE$3="E",AE$3="EMB"),IF(MOD(AE24,9)=0,"—",16*AE24-15),IF(OR(AE$3="M",AE$3="MADI"),"—",IF(OR(AE$3="IPO",AE$3="IP out"),IF(MOD(AE24-1,18)&gt;=8,"—",16*AE24-15),"Err"))))</f>
        <v xml:space="preserve"> </v>
      </c>
      <c r="AF25" s="7" t="str">
        <f>IF(OR(AE$3="M3",AE$3="S",AE$3="STD",AE$3="",AE$3="A",AE$3="AES",AE$3="F",AE$3="Fiber"),
IF(AND(AE$3="M3",MOD(AE24-1,9)=8),"Coax"," "),IF(OR(AE$3="E",AE$3="EMB"),IF(MOD(AE24,9)=0,"—",16*AE24),IF(OR(AE$3="M",AE$3="MADI"),"—",IF(OR(AE$3="IPO",AE$3="IP out"),IF(MOD(AE24-1,18)&gt;=8,"—",16*AE24),"Err"))))</f>
        <v xml:space="preserve"> </v>
      </c>
      <c r="AG25" s="10" t="str">
        <f>IF(OR(AG$3="M3",AG$3="S",AG$3="STD",AG$3="",AG$3="A",AG$3="AES",AG$3="F",AG$3="Fiber")," ",IF(OR(AG$3="E",AG$3="EMB"),IF(MOD(AG24,9)=0,"—",16*AG24-15),IF(OR(AG$3="M",AG$3="MADI"),"—",IF(OR(AG$3="IPO",AG$3="IP out"),IF(MOD(AG24-1,18)&gt;=8,"—",16*AG24-15),"Err"))))</f>
        <v>—</v>
      </c>
      <c r="AH25" s="7" t="str">
        <f>IF(OR(AG$3="M3",AG$3="S",AG$3="STD",AG$3="",AG$3="A",AG$3="AES",AG$3="F",AG$3="Fiber"),
IF(AND(AG$3="M3",MOD(AG24-1,9)=8),"Coax"," "),IF(OR(AG$3="E",AG$3="EMB"),IF(MOD(AG24,9)=0,"—",16*AG24),IF(OR(AG$3="M",AG$3="MADI"),"—",IF(OR(AG$3="IPO",AG$3="IP out"),IF(MOD(AG24-1,18)&gt;=8,"—",16*AG24),"Err"))))</f>
        <v>—</v>
      </c>
      <c r="AI25" s="10" t="str">
        <f>IF(OR(AI$3="M3",AI$3="S",AI$3="STD",AI$3="",AI$3="A",AI$3="AES",AI$3="F",AI$3="Fiber")," ",IF(OR(AI$3="E",AI$3="EMB"),IF(MOD(AI24,9)=0,"—",16*AI24-15),IF(OR(AI$3="M",AI$3="MADI"),"—",IF(OR(AI$3="IPO",AI$3="IP out"),IF(MOD(AI24-1,18)&gt;=8,"—",16*AI24-15),"Err"))))</f>
        <v xml:space="preserve"> </v>
      </c>
      <c r="AJ25" s="7" t="str">
        <f>IF(OR(AI$3="M3",AI$3="S",AI$3="STD",AI$3="",AI$3="A",AI$3="AES",AI$3="F",AI$3="Fiber"),
IF(AND(AI$3="M3",MOD(AI24-1,9)=8),"Coax"," "),IF(OR(AI$3="E",AI$3="EMB"),IF(MOD(AI24,9)=0,"—",16*AI24),IF(OR(AI$3="M",AI$3="MADI"),"—",IF(OR(AI$3="IPO",AI$3="IP out"),IF(MOD(AI24-1,18)&gt;=8,"—",16*AI24),"Err"))))</f>
        <v xml:space="preserve"> </v>
      </c>
      <c r="AK25" s="10" t="str">
        <f>IF(OR(AK$3="M3",AK$3="S",AK$3="STD",AK$3="",AK$3="A",AK$3="AES",AK$3="F",AK$3="Fiber")," ",IF(OR(AK$3="E",AK$3="EMB"),IF(MOD(AK24,9)=0,"—",16*AK24-15),IF(OR(AK$3="M",AK$3="MADI"),"—",IF(OR(AK$3="IPO",AK$3="IP out"),IF(MOD(AK24-1,18)&gt;=8,"—",16*AK24-15),"Err"))))</f>
        <v xml:space="preserve"> </v>
      </c>
      <c r="AL25" s="7" t="str">
        <f>IF(OR(AK$3="M3",AK$3="S",AK$3="STD",AK$3="",AK$3="A",AK$3="AES",AK$3="F",AK$3="Fiber"),
IF(AND(AK$3="M3",MOD(AK24-1,9)=8),"Coax"," "),IF(OR(AK$3="E",AK$3="EMB"),IF(MOD(AK24,9)=0,"—",16*AK24),IF(OR(AK$3="M",AK$3="MADI"),"—",IF(OR(AK$3="IPO",AK$3="IP out"),IF(MOD(AK24-1,18)&gt;=8,"—",16*AK24),"Err"))))</f>
        <v xml:space="preserve"> </v>
      </c>
      <c r="AM25" s="10" t="str">
        <f>IF(OR(AM$3="M3",AM$3="S",AM$3="STD",AM$3="",AM$3="A",AM$3="AES",AM$3="F",AM$3="Fiber")," ",IF(OR(AM$3="E",AM$3="EMB"),IF(MOD(AM24,9)=0,"—",16*AM24-15),IF(OR(AM$3="M",AM$3="MADI"),"—",IF(OR(AM$3="IPO",AM$3="IP out"),IF(MOD(AM24-1,18)&gt;=8,"—",16*AM24-15),"Err"))))</f>
        <v xml:space="preserve"> </v>
      </c>
      <c r="AN25" s="7" t="str">
        <f>IF(OR(AM$3="M3",AM$3="S",AM$3="STD",AM$3="",AM$3="A",AM$3="AES",AM$3="F",AM$3="Fiber"),
IF(AND(AM$3="M3",MOD(AM24-1,9)=8),"Coax"," "),IF(OR(AM$3="E",AM$3="EMB"),IF(MOD(AM24,9)=0,"—",16*AM24),IF(OR(AM$3="M",AM$3="MADI"),"—",IF(OR(AM$3="IPO",AM$3="IP out"),IF(MOD(AM24-1,18)&gt;=8,"—",16*AM24),"Err"))))</f>
        <v xml:space="preserve"> </v>
      </c>
      <c r="AO25" s="10" t="str">
        <f>IF(OR(AO$3="M3",AO$3="S",AO$3="STD",AO$3="",AO$3="A",AO$3="AES",AO$3="F",AO$3="Fiber")," ",IF(OR(AO$3="E",AO$3="EMB"),IF(MOD(AO24,9)=0,"—",16*AO24-15),IF(OR(AO$3="M",AO$3="MADI"),"—",IF(OR(AO$3="IPO",AO$3="IP out"),IF(MOD(AO24-1,18)&gt;=8,"—",16*AO24-15),"Err"))))</f>
        <v>—</v>
      </c>
      <c r="AP25" s="7" t="str">
        <f>IF(OR(AO$3="M3",AO$3="S",AO$3="STD",AO$3="",AO$3="A",AO$3="AES",AO$3="F",AO$3="Fiber"),
IF(AND(AO$3="M3",MOD(AO24-1,9)=8),"Coax"," "),IF(OR(AO$3="E",AO$3="EMB"),IF(MOD(AO24,9)=0,"—",16*AO24),IF(OR(AO$3="M",AO$3="MADI"),"—",IF(OR(AO$3="IPO",AO$3="IP out"),IF(MOD(AO24-1,18)&gt;=8,"—",16*AO24),"Err"))))</f>
        <v>—</v>
      </c>
      <c r="AQ25" s="10">
        <f>IF(OR(AQ$3="M3",AQ$3="S",AQ$3="STD",AQ$3="",AQ$3="A",AQ$3="AES",AQ$3="F",AQ$3="Fiber")," ",IF(OR(AQ$3="E",AQ$3="EMB"),IF(MOD(AQ24,9)=0,"—",16*AQ24-15),IF(OR(AQ$3="M",AQ$3="MADI"),"—",IF(OR(AQ$3="IPO",AQ$3="IP out"),IF(MOD(AQ24-1,18)&gt;=8,"—",16*AQ24-15),"Err"))))</f>
        <v>3041</v>
      </c>
      <c r="AR25" s="7">
        <f>IF(OR(AQ$3="M3",AQ$3="S",AQ$3="STD",AQ$3="",AQ$3="A",AQ$3="AES",AQ$3="F",AQ$3="Fiber"),
IF(AND(AQ$3="M3",MOD(AQ24-1,9)=8),"Coax"," "),IF(OR(AQ$3="E",AQ$3="EMB"),IF(MOD(AQ24,9)=0,"—",16*AQ24),IF(OR(AQ$3="M",AQ$3="MADI"),"—",IF(OR(AQ$3="IPO",AQ$3="IP out"),IF(MOD(AQ24-1,18)&gt;=8,"—",16*AQ24),"Err"))))</f>
        <v>3056</v>
      </c>
      <c r="AS25" s="10" t="str">
        <f>IF(OR(AS$3="M3",AS$3="S",AS$3="STD",AS$3="",AS$3="A",AS$3="AES",AS$3="F",AS$3="Fiber")," ",IF(OR(AS$3="E",AS$3="EMB"),IF(MOD(AS24,9)=0,"—",16*AS24-15),IF(OR(AS$3="M",AS$3="MADI"),"—",IF(OR(AS$3="IPO",AS$3="IP out"),IF(MOD(AS24-1,18)&gt;=8,"—",16*AS24-15),"Err"))))</f>
        <v xml:space="preserve"> </v>
      </c>
      <c r="AT25" s="7" t="str">
        <f>IF(OR(AS$3="M3",AS$3="S",AS$3="STD",AS$3="",AS$3="A",AS$3="AES",AS$3="F",AS$3="Fiber"),
IF(AND(AS$3="M3",MOD(AS24-1,9)=8),"Coax"," "),IF(OR(AS$3="E",AS$3="EMB"),IF(MOD(AS24,9)=0,"—",16*AS24),IF(OR(AS$3="M",AS$3="MADI"),"—",IF(OR(AS$3="IPO",AS$3="IP out"),IF(MOD(AS24-1,18)&gt;=8,"—",16*AS24),"Err"))))</f>
        <v xml:space="preserve"> </v>
      </c>
      <c r="AU25" s="10" t="str">
        <f>IF(OR(AU$3="M3",AU$3="S",AU$3="STD",AU$3="",AU$3="A",AU$3="AES",AU$3="F",AU$3="Fiber")," ",IF(OR(AU$3="E",AU$3="EMB"),IF(MOD(AU24,9)=0,"—",16*AU24-15),IF(OR(AU$3="M",AU$3="MADI"),"—",IF(OR(AU$3="IPO",AU$3="IP out"),IF(MOD(AU24-1,18)&gt;=8,"—",16*AU24-15),"Err"))))</f>
        <v xml:space="preserve"> </v>
      </c>
      <c r="AV25" s="7" t="str">
        <f>IF(OR(AU$3="M3",AU$3="S",AU$3="STD",AU$3="",AU$3="A",AU$3="AES",AU$3="F",AU$3="Fiber"),
IF(AND(AU$3="M3",MOD(AU24-1,9)=8),"Coax"," "),IF(OR(AU$3="E",AU$3="EMB"),IF(MOD(AU24,9)=0,"—",16*AU24),IF(OR(AU$3="M",AU$3="MADI"),"—",IF(OR(AU$3="IPO",AU$3="IP out"),IF(MOD(AU24-1,18)&gt;=8,"—",16*AU24),"Err"))))</f>
        <v xml:space="preserve"> </v>
      </c>
      <c r="AW25" s="10" t="str">
        <f>IF(OR(AW$3="M3",AW$3="S",AW$3="STD",AW$3="",AW$3="A",AW$3="AES",AW$3="F",AW$3="Fiber")," ",IF(OR(AW$3="E",AW$3="EMB"),IF(MOD(AW24,9)=0,"—",16*AW24-15),IF(OR(AW$3="M",AW$3="MADI"),"—",IF(OR(AW$3="IPO",AW$3="IP out"),IF(MOD(AW24-1,18)&gt;=8,"—",16*AW24-15),"Err"))))</f>
        <v>—</v>
      </c>
      <c r="AX25" s="7" t="str">
        <f>IF(OR(AW$3="M3",AW$3="S",AW$3="STD",AW$3="",AW$3="A",AW$3="AES",AW$3="F",AW$3="Fiber"),
IF(AND(AW$3="M3",MOD(AW24-1,9)=8),"Coax"," "),IF(OR(AW$3="E",AW$3="EMB"),IF(MOD(AW24,9)=0,"—",16*AW24),IF(OR(AW$3="M",AW$3="MADI"),"—",IF(OR(AW$3="IPO",AW$3="IP out"),IF(MOD(AW24-1,18)&gt;=8,"—",16*AW24),"Err"))))</f>
        <v>—</v>
      </c>
      <c r="AY25" s="10" t="str">
        <f>IF(OR(AY$3="M3",AY$3="S",AY$3="STD",AY$3="",AY$3="A",AY$3="AES",AY$3="F",AY$3="Fiber")," ",IF(OR(AY$3="E",AY$3="EMB"),IF(MOD(AY24,9)=0,"—",16*AY24-15),IF(OR(AY$3="M",AY$3="MADI"),"—",IF(OR(AY$3="IPO",AY$3="IP out"),IF(MOD(AY24-1,18)&gt;=8,"—",16*AY24-15),"Err"))))</f>
        <v xml:space="preserve"> </v>
      </c>
      <c r="AZ25" s="7" t="str">
        <f>IF(OR(AY$3="M3",AY$3="S",AY$3="STD",AY$3="",AY$3="A",AY$3="AES",AY$3="F",AY$3="Fiber"),
IF(AND(AY$3="M3",MOD(AY24-1,9)=8),"Coax"," "),IF(OR(AY$3="E",AY$3="EMB"),IF(MOD(AY24,9)=0,"—",16*AY24),IF(OR(AY$3="M",AY$3="MADI"),"—",IF(OR(AY$3="IPO",AY$3="IP out"),IF(MOD(AY24-1,18)&gt;=8,"—",16*AY24),"Err"))))</f>
        <v xml:space="preserve"> </v>
      </c>
      <c r="BA25" s="10" t="str">
        <f>IF(OR(BA$3="M3",BA$3="S",BA$3="STD",BA$3="",BA$3="A",BA$3="AES",BA$3="F",BA$3="Fiber")," ",IF(OR(BA$3="E",BA$3="EMB"),IF(MOD(BA24,9)=0,"—",16*BA24-15),IF(OR(BA$3="M",BA$3="MADI"),"—",IF(OR(BA$3="IPO",BA$3="IP out"),IF(MOD(BA24-1,18)&gt;=8,"—",16*BA24-15),"Err"))))</f>
        <v xml:space="preserve"> </v>
      </c>
      <c r="BB25" s="7" t="str">
        <f>IF(OR(BA$3="M3",BA$3="S",BA$3="STD",BA$3="",BA$3="A",BA$3="AES",BA$3="F",BA$3="Fiber"),
IF(AND(BA$3="M3",MOD(BA24-1,9)=8),"Coax"," "),IF(OR(BA$3="E",BA$3="EMB"),IF(MOD(BA24,9)=0,"—",16*BA24),IF(OR(BA$3="M",BA$3="MADI"),"—",IF(OR(BA$3="IPO",BA$3="IP out"),IF(MOD(BA24-1,18)&gt;=8,"—",16*BA24),"Err"))))</f>
        <v xml:space="preserve"> </v>
      </c>
      <c r="BC25" s="10" t="str">
        <f>IF(OR(BC$3="M3",BC$3="S",BC$3="STD",BC$3="",BC$3="A",BC$3="AES",BC$3="F",BC$3="Fiber")," ",IF(OR(BC$3="E",BC$3="EMB"),IF(MOD(BC24,9)=0,"—",16*BC24-15),IF(OR(BC$3="M",BC$3="MADI"),"—",IF(OR(BC$3="IPO",BC$3="IP out"),IF(MOD(BC24-1,18)&gt;=8,"—",16*BC24-15),"Err"))))</f>
        <v xml:space="preserve"> </v>
      </c>
      <c r="BD25" s="7" t="str">
        <f>IF(OR(BC$3="M3",BC$3="S",BC$3="STD",BC$3="",BC$3="A",BC$3="AES",BC$3="F",BC$3="Fiber"),
IF(AND(BC$3="M3",MOD(BC24-1,9)=8),"Coax"," "),IF(OR(BC$3="E",BC$3="EMB"),IF(MOD(BC24,9)=0,"—",16*BC24),IF(OR(BC$3="M",BC$3="MADI"),"—",IF(OR(BC$3="IPO",BC$3="IP out"),IF(MOD(BC24-1,18)&gt;=8,"—",16*BC24),"Err"))))</f>
        <v xml:space="preserve"> </v>
      </c>
      <c r="BE25" s="10" t="str">
        <f>IF(OR(BE$3="M3",BE$3="S",BE$3="STD",BE$3="",BE$3="A",BE$3="AES",BE$3="F",BE$3="Fiber")," ",IF(OR(BE$3="E",BE$3="EMB"),IF(MOD(BE24,9)=0,"—",16*BE24-15),IF(OR(BE$3="M",BE$3="MADI"),"—",IF(OR(BE$3="IPO",BE$3="IP out"),IF(MOD(BE24-1,18)&gt;=8,"—",16*BE24-15),"Err"))))</f>
        <v>—</v>
      </c>
      <c r="BF25" s="7" t="str">
        <f>IF(OR(BE$3="M3",BE$3="S",BE$3="STD",BE$3="",BE$3="A",BE$3="AES",BE$3="F",BE$3="Fiber"),
IF(AND(BE$3="M3",MOD(BE24-1,9)=8),"Coax"," "),IF(OR(BE$3="E",BE$3="EMB"),IF(MOD(BE24,9)=0,"—",16*BE24),IF(OR(BE$3="M",BE$3="MADI"),"—",IF(OR(BE$3="IPO",BE$3="IP out"),IF(MOD(BE24-1,18)&gt;=8,"—",16*BE24),"Err"))))</f>
        <v>—</v>
      </c>
      <c r="BG25" s="10">
        <f>IF(OR(BG$3="M3",BG$3="S",BG$3="STD",BG$3="",BG$3="A",BG$3="AES",BG$3="F",BG$3="Fiber")," ",IF(OR(BG$3="E",BG$3="EMB"),IF(MOD(BG24,9)=0,"—",16*BG24-15),IF(OR(BG$3="M",BG$3="MADI"),"—",IF(OR(BG$3="IPO",BG$3="IP out"),IF(MOD(BG24-1,18)&gt;=8,"—",16*BG24-15),"Err"))))</f>
        <v>737</v>
      </c>
      <c r="BH25" s="7">
        <f>IF(OR(BG$3="M3",BG$3="S",BG$3="STD",BG$3="",BG$3="A",BG$3="AES",BG$3="F",BG$3="Fiber"),
IF(AND(BG$3="M3",MOD(BG24-1,9)=8),"Coax"," "),IF(OR(BG$3="E",BG$3="EMB"),IF(MOD(BG24,9)=0,"—",16*BG24),IF(OR(BG$3="M",BG$3="MADI"),"—",IF(OR(BG$3="IPO",BG$3="IP out"),IF(MOD(BG24-1,18)&gt;=8,"—",16*BG24),"Err"))))</f>
        <v>752</v>
      </c>
      <c r="BI25" s="10" t="str">
        <f>IF(OR(BI$3="M3",BI$3="S",BI$3="STD",BI$3="",BI$3="A",BI$3="AES",BI$3="F",BI$3="Fiber")," ",IF(OR(BI$3="E",BI$3="EMB"),IF(MOD(BI24,9)=0,"—",16*BI24-15),IF(OR(BI$3="M",BI$3="MADI"),"—",IF(OR(BI$3="IPO",BI$3="IP out"),IF(MOD(BI24-1,18)&gt;=8,"—",16*BI24-15),"Err"))))</f>
        <v xml:space="preserve"> </v>
      </c>
      <c r="BJ25" s="7" t="str">
        <f>IF(OR(BI$3="M3",BI$3="S",BI$3="STD",BI$3="",BI$3="A",BI$3="AES",BI$3="F",BI$3="Fiber"),
IF(AND(BI$3="M3",MOD(BI24-1,9)=8),"Coax"," "),IF(OR(BI$3="E",BI$3="EMB"),IF(MOD(BI24,9)=0,"—",16*BI24),IF(OR(BI$3="M",BI$3="MADI"),"—",IF(OR(BI$3="IPO",BI$3="IP out"),IF(MOD(BI24-1,18)&gt;=8,"—",16*BI24),"Err"))))</f>
        <v xml:space="preserve"> </v>
      </c>
      <c r="BK25" s="10" t="str">
        <f>IF(OR(BK$3="M3",BK$3="S",BK$3="STD",BK$3="",BK$3="A",BK$3="AES",BK$3="F",BK$3="Fiber")," ",IF(OR(BK$3="E",BK$3="EMB"),IF(MOD(BK24,9)=0,"—",16*BK24-15),IF(OR(BK$3="M",BK$3="MADI"),"—",IF(OR(BK$3="IPO",BK$3="IP out"),IF(MOD(BK24-1,18)&gt;=8,"—",16*BK24-15),"Err"))))</f>
        <v xml:space="preserve"> </v>
      </c>
      <c r="BL25" s="7" t="str">
        <f>IF(OR(BK$3="M3",BK$3="S",BK$3="STD",BK$3="",BK$3="A",BK$3="AES",BK$3="F",BK$3="Fiber"),
IF(AND(BK$3="M3",MOD(BK24-1,9)=8),"Coax"," "),IF(OR(BK$3="E",BK$3="EMB"),IF(MOD(BK24,9)=0,"—",16*BK24),IF(OR(BK$3="M",BK$3="MADI"),"—",IF(OR(BK$3="IPO",BK$3="IP out"),IF(MOD(BK24-1,18)&gt;=8,"—",16*BK24),"Err"))))</f>
        <v xml:space="preserve"> </v>
      </c>
      <c r="BM25" s="12"/>
      <c r="BN25" s="15"/>
    </row>
    <row r="26" spans="1:66" s="1" customFormat="1" x14ac:dyDescent="0.25">
      <c r="A26" s="11">
        <f>(A$2)*18-6</f>
        <v>570</v>
      </c>
      <c r="B26" s="6"/>
      <c r="C26" s="11">
        <f>(C$2)*18-6</f>
        <v>552</v>
      </c>
      <c r="D26" s="6"/>
      <c r="E26" s="11">
        <f>(E$2)*18-6</f>
        <v>534</v>
      </c>
      <c r="F26" s="6"/>
      <c r="G26" s="11">
        <f>(G$2)*18-6</f>
        <v>516</v>
      </c>
      <c r="H26" s="6"/>
      <c r="I26" s="11">
        <f>(I$2)*18-6</f>
        <v>498</v>
      </c>
      <c r="J26" s="6"/>
      <c r="K26" s="11">
        <f>(K$2)*18-6</f>
        <v>480</v>
      </c>
      <c r="L26" s="6"/>
      <c r="M26" s="11">
        <f>(M$2)*18-6</f>
        <v>462</v>
      </c>
      <c r="N26" s="6"/>
      <c r="O26" s="11">
        <f>(O$2)*18-6</f>
        <v>444</v>
      </c>
      <c r="P26" s="6"/>
      <c r="Q26" s="11">
        <f>(Q$2)*18-6</f>
        <v>426</v>
      </c>
      <c r="R26" s="6"/>
      <c r="S26" s="11">
        <f>(S$2)*18-6</f>
        <v>408</v>
      </c>
      <c r="T26" s="6"/>
      <c r="U26" s="11">
        <f>(U$2)*18-6</f>
        <v>390</v>
      </c>
      <c r="V26" s="6"/>
      <c r="W26" s="11">
        <f>(W$2)*18-6</f>
        <v>372</v>
      </c>
      <c r="X26" s="6"/>
      <c r="Y26" s="11">
        <f>(Y$2)*18-6</f>
        <v>354</v>
      </c>
      <c r="Z26" s="6"/>
      <c r="AA26" s="11">
        <f>(AA$2)*18-6</f>
        <v>336</v>
      </c>
      <c r="AB26" s="6"/>
      <c r="AC26" s="11">
        <f>(AC$2)*18-6</f>
        <v>318</v>
      </c>
      <c r="AD26" s="6"/>
      <c r="AE26" s="11">
        <f>(AE$2)*18-6</f>
        <v>300</v>
      </c>
      <c r="AF26" s="6"/>
      <c r="AG26" s="11">
        <f>(AG$2)*18-6</f>
        <v>282</v>
      </c>
      <c r="AH26" s="6"/>
      <c r="AI26" s="11">
        <f>(AI$2)*18-6</f>
        <v>264</v>
      </c>
      <c r="AJ26" s="6"/>
      <c r="AK26" s="11">
        <f>(AK$2)*18-6</f>
        <v>246</v>
      </c>
      <c r="AL26" s="6"/>
      <c r="AM26" s="11">
        <f>(AM$2)*18-6</f>
        <v>228</v>
      </c>
      <c r="AN26" s="6"/>
      <c r="AO26" s="11">
        <f>(AO$2)*18-6</f>
        <v>210</v>
      </c>
      <c r="AP26" s="6"/>
      <c r="AQ26" s="11">
        <f>(AQ$2)*18-6</f>
        <v>192</v>
      </c>
      <c r="AR26" s="6"/>
      <c r="AS26" s="11">
        <f>(AS$2)*18-6</f>
        <v>174</v>
      </c>
      <c r="AT26" s="6"/>
      <c r="AU26" s="11">
        <f>(AU$2)*18-6</f>
        <v>156</v>
      </c>
      <c r="AV26" s="6"/>
      <c r="AW26" s="11">
        <f>(AW$2)*18-6</f>
        <v>138</v>
      </c>
      <c r="AX26" s="6"/>
      <c r="AY26" s="11">
        <f>(AY$2)*18-6</f>
        <v>120</v>
      </c>
      <c r="AZ26" s="6"/>
      <c r="BA26" s="11">
        <f>(BA$2)*18-6</f>
        <v>102</v>
      </c>
      <c r="BB26" s="6"/>
      <c r="BC26" s="11">
        <f>(BC$2)*18-6</f>
        <v>84</v>
      </c>
      <c r="BD26" s="6"/>
      <c r="BE26" s="11">
        <f>(BE$2)*18-6</f>
        <v>66</v>
      </c>
      <c r="BF26" s="6"/>
      <c r="BG26" s="11">
        <f>(BG$2)*18-6</f>
        <v>48</v>
      </c>
      <c r="BH26" s="6"/>
      <c r="BI26" s="11">
        <f>(BI$2)*18-6</f>
        <v>30</v>
      </c>
      <c r="BJ26" s="6"/>
      <c r="BK26" s="11">
        <f>(BK$2)*18-6</f>
        <v>12</v>
      </c>
      <c r="BL26" s="6"/>
      <c r="BM26" s="3"/>
      <c r="BN26" s="14"/>
    </row>
    <row r="27" spans="1:66" s="5" customFormat="1" ht="13.5" x14ac:dyDescent="0.25">
      <c r="A27" s="10" t="str">
        <f>IF(OR(A$3="M3",A$3="S",A$3="STD",A$3="",A$3="A",A$3="AES",A$3="F",A$3="Fiber")," ",IF(OR(A$3="E",A$3="EMB"),IF(MOD(A26,9)=0,"—",16*A26-15),IF(OR(A$3="M",A$3="MADI"),"—",IF(OR(A$3="IPO",A$3="IP out"),IF(MOD(A26-1,18)&gt;=8,"—",16*A26-15),"Err"))))</f>
        <v>—</v>
      </c>
      <c r="B27" s="7" t="str">
        <f>IF(OR(A$3="M3",A$3="S",A$3="STD",A$3="",A$3="A",A$3="AES",A$3="F",A$3="Fiber"),
IF(AND(A$3="M3",MOD(A26-1,9)=8),"Coax"," "),IF(OR(A$3="E",A$3="EMB"),IF(MOD(A26,9)=0,"—",16*A26),IF(OR(A$3="M",A$3="MADI"),"—",IF(OR(A$3="IPO",A$3="IP out"),IF(MOD(A26-1,18)&gt;=8,"—",16*A26),"Err"))))</f>
        <v>—</v>
      </c>
      <c r="C27" s="10" t="str">
        <f>IF(OR(C$3="M3",C$3="S",C$3="STD",C$3="",C$3="A",C$3="AES",C$3="F",C$3="Fiber")," ",IF(OR(C$3="E",C$3="EMB"),IF(MOD(C26,9)=0,"—",16*C26-15),IF(OR(C$3="M",C$3="MADI"),"—",IF(OR(C$3="IPO",C$3="IP out"),IF(MOD(C26-1,18)&gt;=8,"—",16*C26-15),"Err"))))</f>
        <v>—</v>
      </c>
      <c r="D27" s="7" t="str">
        <f>IF(OR(C$3="M3",C$3="S",C$3="STD",C$3="",C$3="A",C$3="AES",C$3="F",C$3="Fiber"),
IF(AND(C$3="M3",MOD(C26-1,9)=8),"Coax"," "),IF(OR(C$3="E",C$3="EMB"),IF(MOD(C26,9)=0,"—",16*C26),IF(OR(C$3="M",C$3="MADI"),"—",IF(OR(C$3="IPO",C$3="IP out"),IF(MOD(C26-1,18)&gt;=8,"—",16*C26),"Err"))))</f>
        <v>—</v>
      </c>
      <c r="E27" s="10" t="str">
        <f>IF(OR(E$3="M3",E$3="S",E$3="STD",E$3="",E$3="A",E$3="AES",E$3="F",E$3="Fiber")," ",IF(OR(E$3="E",E$3="EMB"),IF(MOD(E26,9)=0,"—",16*E26-15),IF(OR(E$3="M",E$3="MADI"),"—",IF(OR(E$3="IPO",E$3="IP out"),IF(MOD(E26-1,18)&gt;=8,"—",16*E26-15),"Err"))))</f>
        <v>—</v>
      </c>
      <c r="F27" s="7" t="str">
        <f>IF(OR(E$3="M3",E$3="S",E$3="STD",E$3="",E$3="A",E$3="AES",E$3="F",E$3="Fiber"),
IF(AND(E$3="M3",MOD(E26-1,9)=8),"Coax"," "),IF(OR(E$3="E",E$3="EMB"),IF(MOD(E26,9)=0,"—",16*E26),IF(OR(E$3="M",E$3="MADI"),"—",IF(OR(E$3="IPO",E$3="IP out"),IF(MOD(E26-1,18)&gt;=8,"—",16*E26),"Err"))))</f>
        <v>—</v>
      </c>
      <c r="G27" s="10" t="str">
        <f>IF(OR(G$3="M3",G$3="S",G$3="STD",G$3="",G$3="A",G$3="AES",G$3="F",G$3="Fiber")," ",IF(OR(G$3="E",G$3="EMB"),IF(MOD(G26,9)=0,"—",16*G26-15),IF(OR(G$3="M",G$3="MADI"),"—",IF(OR(G$3="IPO",G$3="IP out"),IF(MOD(G26-1,18)&gt;=8,"—",16*G26-15),"Err"))))</f>
        <v>—</v>
      </c>
      <c r="H27" s="7" t="str">
        <f>IF(OR(G$3="M3",G$3="S",G$3="STD",G$3="",G$3="A",G$3="AES",G$3="F",G$3="Fiber"),
IF(AND(G$3="M3",MOD(G26-1,9)=8),"Coax"," "),IF(OR(G$3="E",G$3="EMB"),IF(MOD(G26,9)=0,"—",16*G26),IF(OR(G$3="M",G$3="MADI"),"—",IF(OR(G$3="IPO",G$3="IP out"),IF(MOD(G26-1,18)&gt;=8,"—",16*G26),"Err"))))</f>
        <v>—</v>
      </c>
      <c r="I27" s="10" t="str">
        <f>IF(OR(I$3="M3",I$3="S",I$3="STD",I$3="",I$3="A",I$3="AES",I$3="F",I$3="Fiber")," ",IF(OR(I$3="E",I$3="EMB"),IF(MOD(I26,9)=0,"—",16*I26-15),IF(OR(I$3="M",I$3="MADI"),"—",IF(OR(I$3="IPO",I$3="IP out"),IF(MOD(I26-1,18)&gt;=8,"—",16*I26-15),"Err"))))</f>
        <v>—</v>
      </c>
      <c r="J27" s="7" t="str">
        <f>IF(OR(I$3="M3",I$3="S",I$3="STD",I$3="",I$3="A",I$3="AES",I$3="F",I$3="Fiber"),
IF(AND(I$3="M3",MOD(I26-1,9)=8),"Coax"," "),IF(OR(I$3="E",I$3="EMB"),IF(MOD(I26,9)=0,"—",16*I26),IF(OR(I$3="M",I$3="MADI"),"—",IF(OR(I$3="IPO",I$3="IP out"),IF(MOD(I26-1,18)&gt;=8,"—",16*I26),"Err"))))</f>
        <v>—</v>
      </c>
      <c r="K27" s="10" t="str">
        <f>IF(OR(K$3="M3",K$3="S",K$3="STD",K$3="",K$3="A",K$3="AES",K$3="F",K$3="Fiber")," ",IF(OR(K$3="E",K$3="EMB"),IF(MOD(K26,9)=0,"—",16*K26-15),IF(OR(K$3="M",K$3="MADI"),"—",IF(OR(K$3="IPO",K$3="IP out"),IF(MOD(K26-1,18)&gt;=8,"—",16*K26-15),"Err"))))</f>
        <v>—</v>
      </c>
      <c r="L27" s="7" t="str">
        <f>IF(OR(K$3="M3",K$3="S",K$3="STD",K$3="",K$3="A",K$3="AES",K$3="F",K$3="Fiber"),
IF(AND(K$3="M3",MOD(K26-1,9)=8),"Coax"," "),IF(OR(K$3="E",K$3="EMB"),IF(MOD(K26,9)=0,"—",16*K26),IF(OR(K$3="M",K$3="MADI"),"—",IF(OR(K$3="IPO",K$3="IP out"),IF(MOD(K26-1,18)&gt;=8,"—",16*K26),"Err"))))</f>
        <v>—</v>
      </c>
      <c r="M27" s="10" t="str">
        <f>IF(OR(M$3="M3",M$3="S",M$3="STD",M$3="",M$3="A",M$3="AES",M$3="F",M$3="Fiber")," ",IF(OR(M$3="E",M$3="EMB"),IF(MOD(M26,9)=0,"—",16*M26-15),IF(OR(M$3="M",M$3="MADI"),"—",IF(OR(M$3="IPO",M$3="IP out"),IF(MOD(M26-1,18)&gt;=8,"—",16*M26-15),"Err"))))</f>
        <v xml:space="preserve"> </v>
      </c>
      <c r="N27" s="7" t="str">
        <f>IF(OR(M$3="M3",M$3="S",M$3="STD",M$3="",M$3="A",M$3="AES",M$3="F",M$3="Fiber"),
IF(AND(M$3="M3",MOD(M26-1,9)=8),"Coax"," "),IF(OR(M$3="E",M$3="EMB"),IF(MOD(M26,9)=0,"—",16*M26),IF(OR(M$3="M",M$3="MADI"),"—",IF(OR(M$3="IPO",M$3="IP out"),IF(MOD(M26-1,18)&gt;=8,"—",16*M26),"Err"))))</f>
        <v xml:space="preserve"> </v>
      </c>
      <c r="O27" s="10" t="str">
        <f>IF(OR(O$3="M3",O$3="S",O$3="STD",O$3="",O$3="A",O$3="AES",O$3="F",O$3="Fiber")," ",IF(OR(O$3="E",O$3="EMB"),IF(MOD(O26,9)=0,"—",16*O26-15),IF(OR(O$3="M",O$3="MADI"),"—",IF(OR(O$3="IPO",O$3="IP out"),IF(MOD(O26-1,18)&gt;=8,"—",16*O26-15),"Err"))))</f>
        <v xml:space="preserve"> </v>
      </c>
      <c r="P27" s="7" t="str">
        <f>IF(OR(O$3="M3",O$3="S",O$3="STD",O$3="",O$3="A",O$3="AES",O$3="F",O$3="Fiber"),
IF(AND(O$3="M3",MOD(O26-1,9)=8),"Coax"," "),IF(OR(O$3="E",O$3="EMB"),IF(MOD(O26,9)=0,"—",16*O26),IF(OR(O$3="M",O$3="MADI"),"—",IF(OR(O$3="IPO",O$3="IP out"),IF(MOD(O26-1,18)&gt;=8,"—",16*O26),"Err"))))</f>
        <v xml:space="preserve"> </v>
      </c>
      <c r="Q27" s="10" t="str">
        <f>IF(OR(Q$3="M3",Q$3="S",Q$3="STD",Q$3="",Q$3="A",Q$3="AES",Q$3="F",Q$3="Fiber")," ",IF(OR(Q$3="E",Q$3="EMB"),IF(MOD(Q26,9)=0,"—",16*Q26-15),IF(OR(Q$3="M",Q$3="MADI"),"—",IF(OR(Q$3="IPO",Q$3="IP out"),IF(MOD(Q26-1,18)&gt;=8,"—",16*Q26-15),"Err"))))</f>
        <v xml:space="preserve"> </v>
      </c>
      <c r="R27" s="7" t="str">
        <f>IF(OR(Q$3="M3",Q$3="S",Q$3="STD",Q$3="",Q$3="A",Q$3="AES",Q$3="F",Q$3="Fiber"),
IF(AND(Q$3="M3",MOD(Q26-1,9)=8),"Coax"," "),IF(OR(Q$3="E",Q$3="EMB"),IF(MOD(Q26,9)=0,"—",16*Q26),IF(OR(Q$3="M",Q$3="MADI"),"—",IF(OR(Q$3="IPO",Q$3="IP out"),IF(MOD(Q26-1,18)&gt;=8,"—",16*Q26),"Err"))))</f>
        <v xml:space="preserve"> </v>
      </c>
      <c r="S27" s="10" t="str">
        <f>IF(OR(S$3="M3",S$3="S",S$3="STD",S$3="",S$3="A",S$3="AES",S$3="F",S$3="Fiber")," ",IF(OR(S$3="E",S$3="EMB"),IF(MOD(S26,9)=0,"—",16*S26-15),IF(OR(S$3="M",S$3="MADI"),"—",IF(OR(S$3="IPO",S$3="IP out"),IF(MOD(S26-1,18)&gt;=8,"—",16*S26-15),"Err"))))</f>
        <v xml:space="preserve"> </v>
      </c>
      <c r="T27" s="7" t="str">
        <f>IF(OR(S$3="M3",S$3="S",S$3="STD",S$3="",S$3="A",S$3="AES",S$3="F",S$3="Fiber"),
IF(AND(S$3="M3",MOD(S26-1,9)=8),"Coax"," "),IF(OR(S$3="E",S$3="EMB"),IF(MOD(S26,9)=0,"—",16*S26),IF(OR(S$3="M",S$3="MADI"),"—",IF(OR(S$3="IPO",S$3="IP out"),IF(MOD(S26-1,18)&gt;=8,"—",16*S26),"Err"))))</f>
        <v xml:space="preserve"> </v>
      </c>
      <c r="U27" s="10" t="str">
        <f>IF(OR(U$3="M3",U$3="S",U$3="STD",U$3="",U$3="A",U$3="AES",U$3="F",U$3="Fiber")," ",IF(OR(U$3="E",U$3="EMB"),IF(MOD(U26,9)=0,"—",16*U26-15),IF(OR(U$3="M",U$3="MADI"),"—",IF(OR(U$3="IPO",U$3="IP out"),IF(MOD(U26-1,18)&gt;=8,"—",16*U26-15),"Err"))))</f>
        <v xml:space="preserve"> </v>
      </c>
      <c r="V27" s="7" t="str">
        <f>IF(OR(U$3="M3",U$3="S",U$3="STD",U$3="",U$3="A",U$3="AES",U$3="F",U$3="Fiber"),
IF(AND(U$3="M3",MOD(U26-1,9)=8),"Coax"," "),IF(OR(U$3="E",U$3="EMB"),IF(MOD(U26,9)=0,"—",16*U26),IF(OR(U$3="M",U$3="MADI"),"—",IF(OR(U$3="IPO",U$3="IP out"),IF(MOD(U26-1,18)&gt;=8,"—",16*U26),"Err"))))</f>
        <v xml:space="preserve"> </v>
      </c>
      <c r="W27" s="10" t="str">
        <f>IF(OR(W$3="M3",W$3="S",W$3="STD",W$3="",W$3="A",W$3="AES",W$3="F",W$3="Fiber")," ",IF(OR(W$3="E",W$3="EMB"),IF(MOD(W26,9)=0,"—",16*W26-15),IF(OR(W$3="M",W$3="MADI"),"—",IF(OR(W$3="IPO",W$3="IP out"),IF(MOD(W26-1,18)&gt;=8,"—",16*W26-15),"Err"))))</f>
        <v xml:space="preserve"> </v>
      </c>
      <c r="X27" s="7" t="str">
        <f>IF(OR(W$3="M3",W$3="S",W$3="STD",W$3="",W$3="A",W$3="AES",W$3="F",W$3="Fiber"),
IF(AND(W$3="M3",MOD(W26-1,9)=8),"Coax"," "),IF(OR(W$3="E",W$3="EMB"),IF(MOD(W26,9)=0,"—",16*W26),IF(OR(W$3="M",W$3="MADI"),"—",IF(OR(W$3="IPO",W$3="IP out"),IF(MOD(W26-1,18)&gt;=8,"—",16*W26),"Err"))))</f>
        <v xml:space="preserve"> </v>
      </c>
      <c r="Y27" s="10" t="str">
        <f>IF(OR(Y$3="M3",Y$3="S",Y$3="STD",Y$3="",Y$3="A",Y$3="AES",Y$3="F",Y$3="Fiber")," ",IF(OR(Y$3="E",Y$3="EMB"),IF(MOD(Y26,9)=0,"—",16*Y26-15),IF(OR(Y$3="M",Y$3="MADI"),"—",IF(OR(Y$3="IPO",Y$3="IP out"),IF(MOD(Y26-1,18)&gt;=8,"—",16*Y26-15),"Err"))))</f>
        <v xml:space="preserve"> </v>
      </c>
      <c r="Z27" s="7" t="str">
        <f>IF(OR(Y$3="M3",Y$3="S",Y$3="STD",Y$3="",Y$3="A",Y$3="AES",Y$3="F",Y$3="Fiber"),
IF(AND(Y$3="M3",MOD(Y26-1,9)=8),"Coax"," "),IF(OR(Y$3="E",Y$3="EMB"),IF(MOD(Y26,9)=0,"—",16*Y26),IF(OR(Y$3="M",Y$3="MADI"),"—",IF(OR(Y$3="IPO",Y$3="IP out"),IF(MOD(Y26-1,18)&gt;=8,"—",16*Y26),"Err"))))</f>
        <v xml:space="preserve"> </v>
      </c>
      <c r="AA27" s="10" t="str">
        <f>IF(OR(AA$3="M3",AA$3="S",AA$3="STD",AA$3="",AA$3="A",AA$3="AES",AA$3="F",AA$3="Fiber")," ",IF(OR(AA$3="E",AA$3="EMB"),IF(MOD(AA26,9)=0,"—",16*AA26-15),IF(OR(AA$3="M",AA$3="MADI"),"—",IF(OR(AA$3="IPO",AA$3="IP out"),IF(MOD(AA26-1,18)&gt;=8,"—",16*AA26-15),"Err"))))</f>
        <v xml:space="preserve"> </v>
      </c>
      <c r="AB27" s="7" t="str">
        <f>IF(OR(AA$3="M3",AA$3="S",AA$3="STD",AA$3="",AA$3="A",AA$3="AES",AA$3="F",AA$3="Fiber"),
IF(AND(AA$3="M3",MOD(AA26-1,9)=8),"Coax"," "),IF(OR(AA$3="E",AA$3="EMB"),IF(MOD(AA26,9)=0,"—",16*AA26),IF(OR(AA$3="M",AA$3="MADI"),"—",IF(OR(AA$3="IPO",AA$3="IP out"),IF(MOD(AA26-1,18)&gt;=8,"—",16*AA26),"Err"))))</f>
        <v xml:space="preserve"> </v>
      </c>
      <c r="AC27" s="10" t="str">
        <f>IF(OR(AC$3="M3",AC$3="S",AC$3="STD",AC$3="",AC$3="A",AC$3="AES",AC$3="F",AC$3="Fiber")," ",IF(OR(AC$3="E",AC$3="EMB"),IF(MOD(AC26,9)=0,"—",16*AC26-15),IF(OR(AC$3="M",AC$3="MADI"),"—",IF(OR(AC$3="IPO",AC$3="IP out"),IF(MOD(AC26-1,18)&gt;=8,"—",16*AC26-15),"Err"))))</f>
        <v xml:space="preserve"> </v>
      </c>
      <c r="AD27" s="7" t="str">
        <f>IF(OR(AC$3="M3",AC$3="S",AC$3="STD",AC$3="",AC$3="A",AC$3="AES",AC$3="F",AC$3="Fiber"),
IF(AND(AC$3="M3",MOD(AC26-1,9)=8),"Coax"," "),IF(OR(AC$3="E",AC$3="EMB"),IF(MOD(AC26,9)=0,"—",16*AC26),IF(OR(AC$3="M",AC$3="MADI"),"—",IF(OR(AC$3="IPO",AC$3="IP out"),IF(MOD(AC26-1,18)&gt;=8,"—",16*AC26),"Err"))))</f>
        <v xml:space="preserve"> </v>
      </c>
      <c r="AE27" s="10" t="str">
        <f>IF(OR(AE$3="M3",AE$3="S",AE$3="STD",AE$3="",AE$3="A",AE$3="AES",AE$3="F",AE$3="Fiber")," ",IF(OR(AE$3="E",AE$3="EMB"),IF(MOD(AE26,9)=0,"—",16*AE26-15),IF(OR(AE$3="M",AE$3="MADI"),"—",IF(OR(AE$3="IPO",AE$3="IP out"),IF(MOD(AE26-1,18)&gt;=8,"—",16*AE26-15),"Err"))))</f>
        <v xml:space="preserve"> </v>
      </c>
      <c r="AF27" s="7" t="str">
        <f>IF(OR(AE$3="M3",AE$3="S",AE$3="STD",AE$3="",AE$3="A",AE$3="AES",AE$3="F",AE$3="Fiber"),
IF(AND(AE$3="M3",MOD(AE26-1,9)=8),"Coax"," "),IF(OR(AE$3="E",AE$3="EMB"),IF(MOD(AE26,9)=0,"—",16*AE26),IF(OR(AE$3="M",AE$3="MADI"),"—",IF(OR(AE$3="IPO",AE$3="IP out"),IF(MOD(AE26-1,18)&gt;=8,"—",16*AE26),"Err"))))</f>
        <v xml:space="preserve"> </v>
      </c>
      <c r="AG27" s="10" t="str">
        <f>IF(OR(AG$3="M3",AG$3="S",AG$3="STD",AG$3="",AG$3="A",AG$3="AES",AG$3="F",AG$3="Fiber")," ",IF(OR(AG$3="E",AG$3="EMB"),IF(MOD(AG26,9)=0,"—",16*AG26-15),IF(OR(AG$3="M",AG$3="MADI"),"—",IF(OR(AG$3="IPO",AG$3="IP out"),IF(MOD(AG26-1,18)&gt;=8,"—",16*AG26-15),"Err"))))</f>
        <v>—</v>
      </c>
      <c r="AH27" s="7" t="str">
        <f>IF(OR(AG$3="M3",AG$3="S",AG$3="STD",AG$3="",AG$3="A",AG$3="AES",AG$3="F",AG$3="Fiber"),
IF(AND(AG$3="M3",MOD(AG26-1,9)=8),"Coax"," "),IF(OR(AG$3="E",AG$3="EMB"),IF(MOD(AG26,9)=0,"—",16*AG26),IF(OR(AG$3="M",AG$3="MADI"),"—",IF(OR(AG$3="IPO",AG$3="IP out"),IF(MOD(AG26-1,18)&gt;=8,"—",16*AG26),"Err"))))</f>
        <v>—</v>
      </c>
      <c r="AI27" s="10" t="str">
        <f>IF(OR(AI$3="M3",AI$3="S",AI$3="STD",AI$3="",AI$3="A",AI$3="AES",AI$3="F",AI$3="Fiber")," ",IF(OR(AI$3="E",AI$3="EMB"),IF(MOD(AI26,9)=0,"—",16*AI26-15),IF(OR(AI$3="M",AI$3="MADI"),"—",IF(OR(AI$3="IPO",AI$3="IP out"),IF(MOD(AI26-1,18)&gt;=8,"—",16*AI26-15),"Err"))))</f>
        <v xml:space="preserve"> </v>
      </c>
      <c r="AJ27" s="7" t="str">
        <f>IF(OR(AI$3="M3",AI$3="S",AI$3="STD",AI$3="",AI$3="A",AI$3="AES",AI$3="F",AI$3="Fiber"),
IF(AND(AI$3="M3",MOD(AI26-1,9)=8),"Coax"," "),IF(OR(AI$3="E",AI$3="EMB"),IF(MOD(AI26,9)=0,"—",16*AI26),IF(OR(AI$3="M",AI$3="MADI"),"—",IF(OR(AI$3="IPO",AI$3="IP out"),IF(MOD(AI26-1,18)&gt;=8,"—",16*AI26),"Err"))))</f>
        <v xml:space="preserve"> </v>
      </c>
      <c r="AK27" s="10" t="str">
        <f>IF(OR(AK$3="M3",AK$3="S",AK$3="STD",AK$3="",AK$3="A",AK$3="AES",AK$3="F",AK$3="Fiber")," ",IF(OR(AK$3="E",AK$3="EMB"),IF(MOD(AK26,9)=0,"—",16*AK26-15),IF(OR(AK$3="M",AK$3="MADI"),"—",IF(OR(AK$3="IPO",AK$3="IP out"),IF(MOD(AK26-1,18)&gt;=8,"—",16*AK26-15),"Err"))))</f>
        <v xml:space="preserve"> </v>
      </c>
      <c r="AL27" s="7" t="str">
        <f>IF(OR(AK$3="M3",AK$3="S",AK$3="STD",AK$3="",AK$3="A",AK$3="AES",AK$3="F",AK$3="Fiber"),
IF(AND(AK$3="M3",MOD(AK26-1,9)=8),"Coax"," "),IF(OR(AK$3="E",AK$3="EMB"),IF(MOD(AK26,9)=0,"—",16*AK26),IF(OR(AK$3="M",AK$3="MADI"),"—",IF(OR(AK$3="IPO",AK$3="IP out"),IF(MOD(AK26-1,18)&gt;=8,"—",16*AK26),"Err"))))</f>
        <v xml:space="preserve"> </v>
      </c>
      <c r="AM27" s="10" t="str">
        <f>IF(OR(AM$3="M3",AM$3="S",AM$3="STD",AM$3="",AM$3="A",AM$3="AES",AM$3="F",AM$3="Fiber")," ",IF(OR(AM$3="E",AM$3="EMB"),IF(MOD(AM26,9)=0,"—",16*AM26-15),IF(OR(AM$3="M",AM$3="MADI"),"—",IF(OR(AM$3="IPO",AM$3="IP out"),IF(MOD(AM26-1,18)&gt;=8,"—",16*AM26-15),"Err"))))</f>
        <v xml:space="preserve"> </v>
      </c>
      <c r="AN27" s="7" t="str">
        <f>IF(OR(AM$3="M3",AM$3="S",AM$3="STD",AM$3="",AM$3="A",AM$3="AES",AM$3="F",AM$3="Fiber"),
IF(AND(AM$3="M3",MOD(AM26-1,9)=8),"Coax"," "),IF(OR(AM$3="E",AM$3="EMB"),IF(MOD(AM26,9)=0,"—",16*AM26),IF(OR(AM$3="M",AM$3="MADI"),"—",IF(OR(AM$3="IPO",AM$3="IP out"),IF(MOD(AM26-1,18)&gt;=8,"—",16*AM26),"Err"))))</f>
        <v xml:space="preserve"> </v>
      </c>
      <c r="AO27" s="10" t="str">
        <f>IF(OR(AO$3="M3",AO$3="S",AO$3="STD",AO$3="",AO$3="A",AO$3="AES",AO$3="F",AO$3="Fiber")," ",IF(OR(AO$3="E",AO$3="EMB"),IF(MOD(AO26,9)=0,"—",16*AO26-15),IF(OR(AO$3="M",AO$3="MADI"),"—",IF(OR(AO$3="IPO",AO$3="IP out"),IF(MOD(AO26-1,18)&gt;=8,"—",16*AO26-15),"Err"))))</f>
        <v>—</v>
      </c>
      <c r="AP27" s="7" t="str">
        <f>IF(OR(AO$3="M3",AO$3="S",AO$3="STD",AO$3="",AO$3="A",AO$3="AES",AO$3="F",AO$3="Fiber"),
IF(AND(AO$3="M3",MOD(AO26-1,9)=8),"Coax"," "),IF(OR(AO$3="E",AO$3="EMB"),IF(MOD(AO26,9)=0,"—",16*AO26),IF(OR(AO$3="M",AO$3="MADI"),"—",IF(OR(AO$3="IPO",AO$3="IP out"),IF(MOD(AO26-1,18)&gt;=8,"—",16*AO26),"Err"))))</f>
        <v>—</v>
      </c>
      <c r="AQ27" s="10">
        <f>IF(OR(AQ$3="M3",AQ$3="S",AQ$3="STD",AQ$3="",AQ$3="A",AQ$3="AES",AQ$3="F",AQ$3="Fiber")," ",IF(OR(AQ$3="E",AQ$3="EMB"),IF(MOD(AQ26,9)=0,"—",16*AQ26-15),IF(OR(AQ$3="M",AQ$3="MADI"),"—",IF(OR(AQ$3="IPO",AQ$3="IP out"),IF(MOD(AQ26-1,18)&gt;=8,"—",16*AQ26-15),"Err"))))</f>
        <v>3057</v>
      </c>
      <c r="AR27" s="7">
        <f>IF(OR(AQ$3="M3",AQ$3="S",AQ$3="STD",AQ$3="",AQ$3="A",AQ$3="AES",AQ$3="F",AQ$3="Fiber"),
IF(AND(AQ$3="M3",MOD(AQ26-1,9)=8),"Coax"," "),IF(OR(AQ$3="E",AQ$3="EMB"),IF(MOD(AQ26,9)=0,"—",16*AQ26),IF(OR(AQ$3="M",AQ$3="MADI"),"—",IF(OR(AQ$3="IPO",AQ$3="IP out"),IF(MOD(AQ26-1,18)&gt;=8,"—",16*AQ26),"Err"))))</f>
        <v>3072</v>
      </c>
      <c r="AS27" s="10" t="str">
        <f>IF(OR(AS$3="M3",AS$3="S",AS$3="STD",AS$3="",AS$3="A",AS$3="AES",AS$3="F",AS$3="Fiber")," ",IF(OR(AS$3="E",AS$3="EMB"),IF(MOD(AS26,9)=0,"—",16*AS26-15),IF(OR(AS$3="M",AS$3="MADI"),"—",IF(OR(AS$3="IPO",AS$3="IP out"),IF(MOD(AS26-1,18)&gt;=8,"—",16*AS26-15),"Err"))))</f>
        <v xml:space="preserve"> </v>
      </c>
      <c r="AT27" s="7" t="str">
        <f>IF(OR(AS$3="M3",AS$3="S",AS$3="STD",AS$3="",AS$3="A",AS$3="AES",AS$3="F",AS$3="Fiber"),
IF(AND(AS$3="M3",MOD(AS26-1,9)=8),"Coax"," "),IF(OR(AS$3="E",AS$3="EMB"),IF(MOD(AS26,9)=0,"—",16*AS26),IF(OR(AS$3="M",AS$3="MADI"),"—",IF(OR(AS$3="IPO",AS$3="IP out"),IF(MOD(AS26-1,18)&gt;=8,"—",16*AS26),"Err"))))</f>
        <v xml:space="preserve"> </v>
      </c>
      <c r="AU27" s="10" t="str">
        <f>IF(OR(AU$3="M3",AU$3="S",AU$3="STD",AU$3="",AU$3="A",AU$3="AES",AU$3="F",AU$3="Fiber")," ",IF(OR(AU$3="E",AU$3="EMB"),IF(MOD(AU26,9)=0,"—",16*AU26-15),IF(OR(AU$3="M",AU$3="MADI"),"—",IF(OR(AU$3="IPO",AU$3="IP out"),IF(MOD(AU26-1,18)&gt;=8,"—",16*AU26-15),"Err"))))</f>
        <v xml:space="preserve"> </v>
      </c>
      <c r="AV27" s="7" t="str">
        <f>IF(OR(AU$3="M3",AU$3="S",AU$3="STD",AU$3="",AU$3="A",AU$3="AES",AU$3="F",AU$3="Fiber"),
IF(AND(AU$3="M3",MOD(AU26-1,9)=8),"Coax"," "),IF(OR(AU$3="E",AU$3="EMB"),IF(MOD(AU26,9)=0,"—",16*AU26),IF(OR(AU$3="M",AU$3="MADI"),"—",IF(OR(AU$3="IPO",AU$3="IP out"),IF(MOD(AU26-1,18)&gt;=8,"—",16*AU26),"Err"))))</f>
        <v xml:space="preserve"> </v>
      </c>
      <c r="AW27" s="10" t="str">
        <f>IF(OR(AW$3="M3",AW$3="S",AW$3="STD",AW$3="",AW$3="A",AW$3="AES",AW$3="F",AW$3="Fiber")," ",IF(OR(AW$3="E",AW$3="EMB"),IF(MOD(AW26,9)=0,"—",16*AW26-15),IF(OR(AW$3="M",AW$3="MADI"),"—",IF(OR(AW$3="IPO",AW$3="IP out"),IF(MOD(AW26-1,18)&gt;=8,"—",16*AW26-15),"Err"))))</f>
        <v>—</v>
      </c>
      <c r="AX27" s="7" t="str">
        <f>IF(OR(AW$3="M3",AW$3="S",AW$3="STD",AW$3="",AW$3="A",AW$3="AES",AW$3="F",AW$3="Fiber"),
IF(AND(AW$3="M3",MOD(AW26-1,9)=8),"Coax"," "),IF(OR(AW$3="E",AW$3="EMB"),IF(MOD(AW26,9)=0,"—",16*AW26),IF(OR(AW$3="M",AW$3="MADI"),"—",IF(OR(AW$3="IPO",AW$3="IP out"),IF(MOD(AW26-1,18)&gt;=8,"—",16*AW26),"Err"))))</f>
        <v>—</v>
      </c>
      <c r="AY27" s="10" t="str">
        <f>IF(OR(AY$3="M3",AY$3="S",AY$3="STD",AY$3="",AY$3="A",AY$3="AES",AY$3="F",AY$3="Fiber")," ",IF(OR(AY$3="E",AY$3="EMB"),IF(MOD(AY26,9)=0,"—",16*AY26-15),IF(OR(AY$3="M",AY$3="MADI"),"—",IF(OR(AY$3="IPO",AY$3="IP out"),IF(MOD(AY26-1,18)&gt;=8,"—",16*AY26-15),"Err"))))</f>
        <v xml:space="preserve"> </v>
      </c>
      <c r="AZ27" s="7" t="str">
        <f>IF(OR(AY$3="M3",AY$3="S",AY$3="STD",AY$3="",AY$3="A",AY$3="AES",AY$3="F",AY$3="Fiber"),
IF(AND(AY$3="M3",MOD(AY26-1,9)=8),"Coax"," "),IF(OR(AY$3="E",AY$3="EMB"),IF(MOD(AY26,9)=0,"—",16*AY26),IF(OR(AY$3="M",AY$3="MADI"),"—",IF(OR(AY$3="IPO",AY$3="IP out"),IF(MOD(AY26-1,18)&gt;=8,"—",16*AY26),"Err"))))</f>
        <v xml:space="preserve"> </v>
      </c>
      <c r="BA27" s="10" t="str">
        <f>IF(OR(BA$3="M3",BA$3="S",BA$3="STD",BA$3="",BA$3="A",BA$3="AES",BA$3="F",BA$3="Fiber")," ",IF(OR(BA$3="E",BA$3="EMB"),IF(MOD(BA26,9)=0,"—",16*BA26-15),IF(OR(BA$3="M",BA$3="MADI"),"—",IF(OR(BA$3="IPO",BA$3="IP out"),IF(MOD(BA26-1,18)&gt;=8,"—",16*BA26-15),"Err"))))</f>
        <v xml:space="preserve"> </v>
      </c>
      <c r="BB27" s="7" t="str">
        <f>IF(OR(BA$3="M3",BA$3="S",BA$3="STD",BA$3="",BA$3="A",BA$3="AES",BA$3="F",BA$3="Fiber"),
IF(AND(BA$3="M3",MOD(BA26-1,9)=8),"Coax"," "),IF(OR(BA$3="E",BA$3="EMB"),IF(MOD(BA26,9)=0,"—",16*BA26),IF(OR(BA$3="M",BA$3="MADI"),"—",IF(OR(BA$3="IPO",BA$3="IP out"),IF(MOD(BA26-1,18)&gt;=8,"—",16*BA26),"Err"))))</f>
        <v xml:space="preserve"> </v>
      </c>
      <c r="BC27" s="10" t="str">
        <f>IF(OR(BC$3="M3",BC$3="S",BC$3="STD",BC$3="",BC$3="A",BC$3="AES",BC$3="F",BC$3="Fiber")," ",IF(OR(BC$3="E",BC$3="EMB"),IF(MOD(BC26,9)=0,"—",16*BC26-15),IF(OR(BC$3="M",BC$3="MADI"),"—",IF(OR(BC$3="IPO",BC$3="IP out"),IF(MOD(BC26-1,18)&gt;=8,"—",16*BC26-15),"Err"))))</f>
        <v xml:space="preserve"> </v>
      </c>
      <c r="BD27" s="7" t="str">
        <f>IF(OR(BC$3="M3",BC$3="S",BC$3="STD",BC$3="",BC$3="A",BC$3="AES",BC$3="F",BC$3="Fiber"),
IF(AND(BC$3="M3",MOD(BC26-1,9)=8),"Coax"," "),IF(OR(BC$3="E",BC$3="EMB"),IF(MOD(BC26,9)=0,"—",16*BC26),IF(OR(BC$3="M",BC$3="MADI"),"—",IF(OR(BC$3="IPO",BC$3="IP out"),IF(MOD(BC26-1,18)&gt;=8,"—",16*BC26),"Err"))))</f>
        <v xml:space="preserve"> </v>
      </c>
      <c r="BE27" s="10" t="str">
        <f>IF(OR(BE$3="M3",BE$3="S",BE$3="STD",BE$3="",BE$3="A",BE$3="AES",BE$3="F",BE$3="Fiber")," ",IF(OR(BE$3="E",BE$3="EMB"),IF(MOD(BE26,9)=0,"—",16*BE26-15),IF(OR(BE$3="M",BE$3="MADI"),"—",IF(OR(BE$3="IPO",BE$3="IP out"),IF(MOD(BE26-1,18)&gt;=8,"—",16*BE26-15),"Err"))))</f>
        <v>—</v>
      </c>
      <c r="BF27" s="7" t="str">
        <f>IF(OR(BE$3="M3",BE$3="S",BE$3="STD",BE$3="",BE$3="A",BE$3="AES",BE$3="F",BE$3="Fiber"),
IF(AND(BE$3="M3",MOD(BE26-1,9)=8),"Coax"," "),IF(OR(BE$3="E",BE$3="EMB"),IF(MOD(BE26,9)=0,"—",16*BE26),IF(OR(BE$3="M",BE$3="MADI"),"—",IF(OR(BE$3="IPO",BE$3="IP out"),IF(MOD(BE26-1,18)&gt;=8,"—",16*BE26),"Err"))))</f>
        <v>—</v>
      </c>
      <c r="BG27" s="10">
        <f>IF(OR(BG$3="M3",BG$3="S",BG$3="STD",BG$3="",BG$3="A",BG$3="AES",BG$3="F",BG$3="Fiber")," ",IF(OR(BG$3="E",BG$3="EMB"),IF(MOD(BG26,9)=0,"—",16*BG26-15),IF(OR(BG$3="M",BG$3="MADI"),"—",IF(OR(BG$3="IPO",BG$3="IP out"),IF(MOD(BG26-1,18)&gt;=8,"—",16*BG26-15),"Err"))))</f>
        <v>753</v>
      </c>
      <c r="BH27" s="7">
        <f>IF(OR(BG$3="M3",BG$3="S",BG$3="STD",BG$3="",BG$3="A",BG$3="AES",BG$3="F",BG$3="Fiber"),
IF(AND(BG$3="M3",MOD(BG26-1,9)=8),"Coax"," "),IF(OR(BG$3="E",BG$3="EMB"),IF(MOD(BG26,9)=0,"—",16*BG26),IF(OR(BG$3="M",BG$3="MADI"),"—",IF(OR(BG$3="IPO",BG$3="IP out"),IF(MOD(BG26-1,18)&gt;=8,"—",16*BG26),"Err"))))</f>
        <v>768</v>
      </c>
      <c r="BI27" s="10" t="str">
        <f>IF(OR(BI$3="M3",BI$3="S",BI$3="STD",BI$3="",BI$3="A",BI$3="AES",BI$3="F",BI$3="Fiber")," ",IF(OR(BI$3="E",BI$3="EMB"),IF(MOD(BI26,9)=0,"—",16*BI26-15),IF(OR(BI$3="M",BI$3="MADI"),"—",IF(OR(BI$3="IPO",BI$3="IP out"),IF(MOD(BI26-1,18)&gt;=8,"—",16*BI26-15),"Err"))))</f>
        <v xml:space="preserve"> </v>
      </c>
      <c r="BJ27" s="7" t="str">
        <f>IF(OR(BI$3="M3",BI$3="S",BI$3="STD",BI$3="",BI$3="A",BI$3="AES",BI$3="F",BI$3="Fiber"),
IF(AND(BI$3="M3",MOD(BI26-1,9)=8),"Coax"," "),IF(OR(BI$3="E",BI$3="EMB"),IF(MOD(BI26,9)=0,"—",16*BI26),IF(OR(BI$3="M",BI$3="MADI"),"—",IF(OR(BI$3="IPO",BI$3="IP out"),IF(MOD(BI26-1,18)&gt;=8,"—",16*BI26),"Err"))))</f>
        <v xml:space="preserve"> </v>
      </c>
      <c r="BK27" s="10" t="str">
        <f>IF(OR(BK$3="M3",BK$3="S",BK$3="STD",BK$3="",BK$3="A",BK$3="AES",BK$3="F",BK$3="Fiber")," ",IF(OR(BK$3="E",BK$3="EMB"),IF(MOD(BK26,9)=0,"—",16*BK26-15),IF(OR(BK$3="M",BK$3="MADI"),"—",IF(OR(BK$3="IPO",BK$3="IP out"),IF(MOD(BK26-1,18)&gt;=8,"—",16*BK26-15),"Err"))))</f>
        <v xml:space="preserve"> </v>
      </c>
      <c r="BL27" s="7" t="str">
        <f>IF(OR(BK$3="M3",BK$3="S",BK$3="STD",BK$3="",BK$3="A",BK$3="AES",BK$3="F",BK$3="Fiber"),
IF(AND(BK$3="M3",MOD(BK26-1,9)=8),"Coax"," "),IF(OR(BK$3="E",BK$3="EMB"),IF(MOD(BK26,9)=0,"—",16*BK26),IF(OR(BK$3="M",BK$3="MADI"),"—",IF(OR(BK$3="IPO",BK$3="IP out"),IF(MOD(BK26-1,18)&gt;=8,"—",16*BK26),"Err"))))</f>
        <v xml:space="preserve"> </v>
      </c>
      <c r="BM27" s="12"/>
      <c r="BN27" s="15"/>
    </row>
    <row r="28" spans="1:66" s="1" customFormat="1" x14ac:dyDescent="0.25">
      <c r="A28" s="11">
        <f>(A$2)*18-5</f>
        <v>571</v>
      </c>
      <c r="B28" s="6"/>
      <c r="C28" s="11">
        <f>(C$2)*18-5</f>
        <v>553</v>
      </c>
      <c r="D28" s="6"/>
      <c r="E28" s="11">
        <f>(E$2)*18-5</f>
        <v>535</v>
      </c>
      <c r="F28" s="6"/>
      <c r="G28" s="11">
        <f>(G$2)*18-5</f>
        <v>517</v>
      </c>
      <c r="H28" s="6"/>
      <c r="I28" s="11">
        <f>(I$2)*18-5</f>
        <v>499</v>
      </c>
      <c r="J28" s="6"/>
      <c r="K28" s="11">
        <f>(K$2)*18-5</f>
        <v>481</v>
      </c>
      <c r="L28" s="6"/>
      <c r="M28" s="11">
        <f>(M$2)*18-5</f>
        <v>463</v>
      </c>
      <c r="N28" s="6"/>
      <c r="O28" s="11">
        <f>(O$2)*18-5</f>
        <v>445</v>
      </c>
      <c r="P28" s="6"/>
      <c r="Q28" s="11">
        <f>(Q$2)*18-5</f>
        <v>427</v>
      </c>
      <c r="R28" s="6"/>
      <c r="S28" s="11">
        <f>(S$2)*18-5</f>
        <v>409</v>
      </c>
      <c r="T28" s="6"/>
      <c r="U28" s="11">
        <f>(U$2)*18-5</f>
        <v>391</v>
      </c>
      <c r="V28" s="6"/>
      <c r="W28" s="11">
        <f>(W$2)*18-5</f>
        <v>373</v>
      </c>
      <c r="X28" s="6"/>
      <c r="Y28" s="11">
        <f>(Y$2)*18-5</f>
        <v>355</v>
      </c>
      <c r="Z28" s="6"/>
      <c r="AA28" s="11">
        <f>(AA$2)*18-5</f>
        <v>337</v>
      </c>
      <c r="AB28" s="6"/>
      <c r="AC28" s="11">
        <f>(AC$2)*18-5</f>
        <v>319</v>
      </c>
      <c r="AD28" s="6"/>
      <c r="AE28" s="11">
        <f>(AE$2)*18-5</f>
        <v>301</v>
      </c>
      <c r="AF28" s="6"/>
      <c r="AG28" s="11">
        <f>(AG$2)*18-5</f>
        <v>283</v>
      </c>
      <c r="AH28" s="6"/>
      <c r="AI28" s="11">
        <f>(AI$2)*18-5</f>
        <v>265</v>
      </c>
      <c r="AJ28" s="6"/>
      <c r="AK28" s="11">
        <f>(AK$2)*18-5</f>
        <v>247</v>
      </c>
      <c r="AL28" s="6"/>
      <c r="AM28" s="11">
        <f>(AM$2)*18-5</f>
        <v>229</v>
      </c>
      <c r="AN28" s="6"/>
      <c r="AO28" s="11">
        <f>(AO$2)*18-5</f>
        <v>211</v>
      </c>
      <c r="AP28" s="6"/>
      <c r="AQ28" s="11">
        <f>(AQ$2)*18-5</f>
        <v>193</v>
      </c>
      <c r="AR28" s="6"/>
      <c r="AS28" s="11">
        <f>(AS$2)*18-5</f>
        <v>175</v>
      </c>
      <c r="AT28" s="6"/>
      <c r="AU28" s="11">
        <f>(AU$2)*18-5</f>
        <v>157</v>
      </c>
      <c r="AV28" s="6"/>
      <c r="AW28" s="11">
        <f>(AW$2)*18-5</f>
        <v>139</v>
      </c>
      <c r="AX28" s="6"/>
      <c r="AY28" s="11">
        <f>(AY$2)*18-5</f>
        <v>121</v>
      </c>
      <c r="AZ28" s="6"/>
      <c r="BA28" s="11">
        <f>(BA$2)*18-5</f>
        <v>103</v>
      </c>
      <c r="BB28" s="6"/>
      <c r="BC28" s="11">
        <f>(BC$2)*18-5</f>
        <v>85</v>
      </c>
      <c r="BD28" s="6"/>
      <c r="BE28" s="11">
        <f>(BE$2)*18-5</f>
        <v>67</v>
      </c>
      <c r="BF28" s="6"/>
      <c r="BG28" s="11">
        <f>(BG$2)*18-5</f>
        <v>49</v>
      </c>
      <c r="BH28" s="6"/>
      <c r="BI28" s="11">
        <f>(BI$2)*18-5</f>
        <v>31</v>
      </c>
      <c r="BJ28" s="6"/>
      <c r="BK28" s="11">
        <f>(BK$2)*18-5</f>
        <v>13</v>
      </c>
      <c r="BL28" s="6"/>
      <c r="BM28" s="3"/>
      <c r="BN28" s="14"/>
    </row>
    <row r="29" spans="1:66" s="5" customFormat="1" ht="13.5" x14ac:dyDescent="0.25">
      <c r="A29" s="10" t="str">
        <f>IF(OR(A$3="M3",A$3="S",A$3="STD",A$3="",A$3="A",A$3="AES",A$3="F",A$3="Fiber")," ",IF(OR(A$3="E",A$3="EMB"),IF(MOD(A28,9)=0,"—",16*A28-15),IF(OR(A$3="M",A$3="MADI"),"—",IF(OR(A$3="IPO",A$3="IP out"),IF(MOD(A28-1,18)&gt;=8,"—",16*A28-15),"Err"))))</f>
        <v>—</v>
      </c>
      <c r="B29" s="7" t="str">
        <f>IF(OR(A$3="M3",A$3="S",A$3="STD",A$3="",A$3="A",A$3="AES",A$3="F",A$3="Fiber"),
IF(AND(A$3="M3",MOD(A28-1,9)=8),"Coax"," "),IF(OR(A$3="E",A$3="EMB"),IF(MOD(A28,9)=0,"—",16*A28),IF(OR(A$3="M",A$3="MADI"),"—",IF(OR(A$3="IPO",A$3="IP out"),IF(MOD(A28-1,18)&gt;=8,"—",16*A28),"Err"))))</f>
        <v>—</v>
      </c>
      <c r="C29" s="10" t="str">
        <f>IF(OR(C$3="M3",C$3="S",C$3="STD",C$3="",C$3="A",C$3="AES",C$3="F",C$3="Fiber")," ",IF(OR(C$3="E",C$3="EMB"),IF(MOD(C28,9)=0,"—",16*C28-15),IF(OR(C$3="M",C$3="MADI"),"—",IF(OR(C$3="IPO",C$3="IP out"),IF(MOD(C28-1,18)&gt;=8,"—",16*C28-15),"Err"))))</f>
        <v>—</v>
      </c>
      <c r="D29" s="7" t="str">
        <f>IF(OR(C$3="M3",C$3="S",C$3="STD",C$3="",C$3="A",C$3="AES",C$3="F",C$3="Fiber"),
IF(AND(C$3="M3",MOD(C28-1,9)=8),"Coax"," "),IF(OR(C$3="E",C$3="EMB"),IF(MOD(C28,9)=0,"—",16*C28),IF(OR(C$3="M",C$3="MADI"),"—",IF(OR(C$3="IPO",C$3="IP out"),IF(MOD(C28-1,18)&gt;=8,"—",16*C28),"Err"))))</f>
        <v>—</v>
      </c>
      <c r="E29" s="10" t="str">
        <f>IF(OR(E$3="M3",E$3="S",E$3="STD",E$3="",E$3="A",E$3="AES",E$3="F",E$3="Fiber")," ",IF(OR(E$3="E",E$3="EMB"),IF(MOD(E28,9)=0,"—",16*E28-15),IF(OR(E$3="M",E$3="MADI"),"—",IF(OR(E$3="IPO",E$3="IP out"),IF(MOD(E28-1,18)&gt;=8,"—",16*E28-15),"Err"))))</f>
        <v>—</v>
      </c>
      <c r="F29" s="7" t="str">
        <f>IF(OR(E$3="M3",E$3="S",E$3="STD",E$3="",E$3="A",E$3="AES",E$3="F",E$3="Fiber"),
IF(AND(E$3="M3",MOD(E28-1,9)=8),"Coax"," "),IF(OR(E$3="E",E$3="EMB"),IF(MOD(E28,9)=0,"—",16*E28),IF(OR(E$3="M",E$3="MADI"),"—",IF(OR(E$3="IPO",E$3="IP out"),IF(MOD(E28-1,18)&gt;=8,"—",16*E28),"Err"))))</f>
        <v>—</v>
      </c>
      <c r="G29" s="10" t="str">
        <f>IF(OR(G$3="M3",G$3="S",G$3="STD",G$3="",G$3="A",G$3="AES",G$3="F",G$3="Fiber")," ",IF(OR(G$3="E",G$3="EMB"),IF(MOD(G28,9)=0,"—",16*G28-15),IF(OR(G$3="M",G$3="MADI"),"—",IF(OR(G$3="IPO",G$3="IP out"),IF(MOD(G28-1,18)&gt;=8,"—",16*G28-15),"Err"))))</f>
        <v>—</v>
      </c>
      <c r="H29" s="7" t="str">
        <f>IF(OR(G$3="M3",G$3="S",G$3="STD",G$3="",G$3="A",G$3="AES",G$3="F",G$3="Fiber"),
IF(AND(G$3="M3",MOD(G28-1,9)=8),"Coax"," "),IF(OR(G$3="E",G$3="EMB"),IF(MOD(G28,9)=0,"—",16*G28),IF(OR(G$3="M",G$3="MADI"),"—",IF(OR(G$3="IPO",G$3="IP out"),IF(MOD(G28-1,18)&gt;=8,"—",16*G28),"Err"))))</f>
        <v>—</v>
      </c>
      <c r="I29" s="10" t="str">
        <f>IF(OR(I$3="M3",I$3="S",I$3="STD",I$3="",I$3="A",I$3="AES",I$3="F",I$3="Fiber")," ",IF(OR(I$3="E",I$3="EMB"),IF(MOD(I28,9)=0,"—",16*I28-15),IF(OR(I$3="M",I$3="MADI"),"—",IF(OR(I$3="IPO",I$3="IP out"),IF(MOD(I28-1,18)&gt;=8,"—",16*I28-15),"Err"))))</f>
        <v>—</v>
      </c>
      <c r="J29" s="7" t="str">
        <f>IF(OR(I$3="M3",I$3="S",I$3="STD",I$3="",I$3="A",I$3="AES",I$3="F",I$3="Fiber"),
IF(AND(I$3="M3",MOD(I28-1,9)=8),"Coax"," "),IF(OR(I$3="E",I$3="EMB"),IF(MOD(I28,9)=0,"—",16*I28),IF(OR(I$3="M",I$3="MADI"),"—",IF(OR(I$3="IPO",I$3="IP out"),IF(MOD(I28-1,18)&gt;=8,"—",16*I28),"Err"))))</f>
        <v>—</v>
      </c>
      <c r="K29" s="10" t="str">
        <f>IF(OR(K$3="M3",K$3="S",K$3="STD",K$3="",K$3="A",K$3="AES",K$3="F",K$3="Fiber")," ",IF(OR(K$3="E",K$3="EMB"),IF(MOD(K28,9)=0,"—",16*K28-15),IF(OR(K$3="M",K$3="MADI"),"—",IF(OR(K$3="IPO",K$3="IP out"),IF(MOD(K28-1,18)&gt;=8,"—",16*K28-15),"Err"))))</f>
        <v>—</v>
      </c>
      <c r="L29" s="7" t="str">
        <f>IF(OR(K$3="M3",K$3="S",K$3="STD",K$3="",K$3="A",K$3="AES",K$3="F",K$3="Fiber"),
IF(AND(K$3="M3",MOD(K28-1,9)=8),"Coax"," "),IF(OR(K$3="E",K$3="EMB"),IF(MOD(K28,9)=0,"—",16*K28),IF(OR(K$3="M",K$3="MADI"),"—",IF(OR(K$3="IPO",K$3="IP out"),IF(MOD(K28-1,18)&gt;=8,"—",16*K28),"Err"))))</f>
        <v>—</v>
      </c>
      <c r="M29" s="10" t="str">
        <f>IF(OR(M$3="M3",M$3="S",M$3="STD",M$3="",M$3="A",M$3="AES",M$3="F",M$3="Fiber")," ",IF(OR(M$3="E",M$3="EMB"),IF(MOD(M28,9)=0,"—",16*M28-15),IF(OR(M$3="M",M$3="MADI"),"—",IF(OR(M$3="IPO",M$3="IP out"),IF(MOD(M28-1,18)&gt;=8,"—",16*M28-15),"Err"))))</f>
        <v xml:space="preserve"> </v>
      </c>
      <c r="N29" s="7" t="str">
        <f>IF(OR(M$3="M3",M$3="S",M$3="STD",M$3="",M$3="A",M$3="AES",M$3="F",M$3="Fiber"),
IF(AND(M$3="M3",MOD(M28-1,9)=8),"Coax"," "),IF(OR(M$3="E",M$3="EMB"),IF(MOD(M28,9)=0,"—",16*M28),IF(OR(M$3="M",M$3="MADI"),"—",IF(OR(M$3="IPO",M$3="IP out"),IF(MOD(M28-1,18)&gt;=8,"—",16*M28),"Err"))))</f>
        <v xml:space="preserve"> </v>
      </c>
      <c r="O29" s="10" t="str">
        <f>IF(OR(O$3="M3",O$3="S",O$3="STD",O$3="",O$3="A",O$3="AES",O$3="F",O$3="Fiber")," ",IF(OR(O$3="E",O$3="EMB"),IF(MOD(O28,9)=0,"—",16*O28-15),IF(OR(O$3="M",O$3="MADI"),"—",IF(OR(O$3="IPO",O$3="IP out"),IF(MOD(O28-1,18)&gt;=8,"—",16*O28-15),"Err"))))</f>
        <v xml:space="preserve"> </v>
      </c>
      <c r="P29" s="7" t="str">
        <f>IF(OR(O$3="M3",O$3="S",O$3="STD",O$3="",O$3="A",O$3="AES",O$3="F",O$3="Fiber"),
IF(AND(O$3="M3",MOD(O28-1,9)=8),"Coax"," "),IF(OR(O$3="E",O$3="EMB"),IF(MOD(O28,9)=0,"—",16*O28),IF(OR(O$3="M",O$3="MADI"),"—",IF(OR(O$3="IPO",O$3="IP out"),IF(MOD(O28-1,18)&gt;=8,"—",16*O28),"Err"))))</f>
        <v xml:space="preserve"> </v>
      </c>
      <c r="Q29" s="10" t="str">
        <f>IF(OR(Q$3="M3",Q$3="S",Q$3="STD",Q$3="",Q$3="A",Q$3="AES",Q$3="F",Q$3="Fiber")," ",IF(OR(Q$3="E",Q$3="EMB"),IF(MOD(Q28,9)=0,"—",16*Q28-15),IF(OR(Q$3="M",Q$3="MADI"),"—",IF(OR(Q$3="IPO",Q$3="IP out"),IF(MOD(Q28-1,18)&gt;=8,"—",16*Q28-15),"Err"))))</f>
        <v xml:space="preserve"> </v>
      </c>
      <c r="R29" s="7" t="str">
        <f>IF(OR(Q$3="M3",Q$3="S",Q$3="STD",Q$3="",Q$3="A",Q$3="AES",Q$3="F",Q$3="Fiber"),
IF(AND(Q$3="M3",MOD(Q28-1,9)=8),"Coax"," "),IF(OR(Q$3="E",Q$3="EMB"),IF(MOD(Q28,9)=0,"—",16*Q28),IF(OR(Q$3="M",Q$3="MADI"),"—",IF(OR(Q$3="IPO",Q$3="IP out"),IF(MOD(Q28-1,18)&gt;=8,"—",16*Q28),"Err"))))</f>
        <v xml:space="preserve"> </v>
      </c>
      <c r="S29" s="10" t="str">
        <f>IF(OR(S$3="M3",S$3="S",S$3="STD",S$3="",S$3="A",S$3="AES",S$3="F",S$3="Fiber")," ",IF(OR(S$3="E",S$3="EMB"),IF(MOD(S28,9)=0,"—",16*S28-15),IF(OR(S$3="M",S$3="MADI"),"—",IF(OR(S$3="IPO",S$3="IP out"),IF(MOD(S28-1,18)&gt;=8,"—",16*S28-15),"Err"))))</f>
        <v xml:space="preserve"> </v>
      </c>
      <c r="T29" s="7" t="str">
        <f>IF(OR(S$3="M3",S$3="S",S$3="STD",S$3="",S$3="A",S$3="AES",S$3="F",S$3="Fiber"),
IF(AND(S$3="M3",MOD(S28-1,9)=8),"Coax"," "),IF(OR(S$3="E",S$3="EMB"),IF(MOD(S28,9)=0,"—",16*S28),IF(OR(S$3="M",S$3="MADI"),"—",IF(OR(S$3="IPO",S$3="IP out"),IF(MOD(S28-1,18)&gt;=8,"—",16*S28),"Err"))))</f>
        <v xml:space="preserve"> </v>
      </c>
      <c r="U29" s="10" t="str">
        <f>IF(OR(U$3="M3",U$3="S",U$3="STD",U$3="",U$3="A",U$3="AES",U$3="F",U$3="Fiber")," ",IF(OR(U$3="E",U$3="EMB"),IF(MOD(U28,9)=0,"—",16*U28-15),IF(OR(U$3="M",U$3="MADI"),"—",IF(OR(U$3="IPO",U$3="IP out"),IF(MOD(U28-1,18)&gt;=8,"—",16*U28-15),"Err"))))</f>
        <v xml:space="preserve"> </v>
      </c>
      <c r="V29" s="7" t="str">
        <f>IF(OR(U$3="M3",U$3="S",U$3="STD",U$3="",U$3="A",U$3="AES",U$3="F",U$3="Fiber"),
IF(AND(U$3="M3",MOD(U28-1,9)=8),"Coax"," "),IF(OR(U$3="E",U$3="EMB"),IF(MOD(U28,9)=0,"—",16*U28),IF(OR(U$3="M",U$3="MADI"),"—",IF(OR(U$3="IPO",U$3="IP out"),IF(MOD(U28-1,18)&gt;=8,"—",16*U28),"Err"))))</f>
        <v xml:space="preserve"> </v>
      </c>
      <c r="W29" s="10" t="str">
        <f>IF(OR(W$3="M3",W$3="S",W$3="STD",W$3="",W$3="A",W$3="AES",W$3="F",W$3="Fiber")," ",IF(OR(W$3="E",W$3="EMB"),IF(MOD(W28,9)=0,"—",16*W28-15),IF(OR(W$3="M",W$3="MADI"),"—",IF(OR(W$3="IPO",W$3="IP out"),IF(MOD(W28-1,18)&gt;=8,"—",16*W28-15),"Err"))))</f>
        <v xml:space="preserve"> </v>
      </c>
      <c r="X29" s="7" t="str">
        <f>IF(OR(W$3="M3",W$3="S",W$3="STD",W$3="",W$3="A",W$3="AES",W$3="F",W$3="Fiber"),
IF(AND(W$3="M3",MOD(W28-1,9)=8),"Coax"," "),IF(OR(W$3="E",W$3="EMB"),IF(MOD(W28,9)=0,"—",16*W28),IF(OR(W$3="M",W$3="MADI"),"—",IF(OR(W$3="IPO",W$3="IP out"),IF(MOD(W28-1,18)&gt;=8,"—",16*W28),"Err"))))</f>
        <v xml:space="preserve"> </v>
      </c>
      <c r="Y29" s="10" t="str">
        <f>IF(OR(Y$3="M3",Y$3="S",Y$3="STD",Y$3="",Y$3="A",Y$3="AES",Y$3="F",Y$3="Fiber")," ",IF(OR(Y$3="E",Y$3="EMB"),IF(MOD(Y28,9)=0,"—",16*Y28-15),IF(OR(Y$3="M",Y$3="MADI"),"—",IF(OR(Y$3="IPO",Y$3="IP out"),IF(MOD(Y28-1,18)&gt;=8,"—",16*Y28-15),"Err"))))</f>
        <v xml:space="preserve"> </v>
      </c>
      <c r="Z29" s="7" t="str">
        <f>IF(OR(Y$3="M3",Y$3="S",Y$3="STD",Y$3="",Y$3="A",Y$3="AES",Y$3="F",Y$3="Fiber"),
IF(AND(Y$3="M3",MOD(Y28-1,9)=8),"Coax"," "),IF(OR(Y$3="E",Y$3="EMB"),IF(MOD(Y28,9)=0,"—",16*Y28),IF(OR(Y$3="M",Y$3="MADI"),"—",IF(OR(Y$3="IPO",Y$3="IP out"),IF(MOD(Y28-1,18)&gt;=8,"—",16*Y28),"Err"))))</f>
        <v xml:space="preserve"> </v>
      </c>
      <c r="AA29" s="10" t="str">
        <f>IF(OR(AA$3="M3",AA$3="S",AA$3="STD",AA$3="",AA$3="A",AA$3="AES",AA$3="F",AA$3="Fiber")," ",IF(OR(AA$3="E",AA$3="EMB"),IF(MOD(AA28,9)=0,"—",16*AA28-15),IF(OR(AA$3="M",AA$3="MADI"),"—",IF(OR(AA$3="IPO",AA$3="IP out"),IF(MOD(AA28-1,18)&gt;=8,"—",16*AA28-15),"Err"))))</f>
        <v xml:space="preserve"> </v>
      </c>
      <c r="AB29" s="7" t="str">
        <f>IF(OR(AA$3="M3",AA$3="S",AA$3="STD",AA$3="",AA$3="A",AA$3="AES",AA$3="F",AA$3="Fiber"),
IF(AND(AA$3="M3",MOD(AA28-1,9)=8),"Coax"," "),IF(OR(AA$3="E",AA$3="EMB"),IF(MOD(AA28,9)=0,"—",16*AA28),IF(OR(AA$3="M",AA$3="MADI"),"—",IF(OR(AA$3="IPO",AA$3="IP out"),IF(MOD(AA28-1,18)&gt;=8,"—",16*AA28),"Err"))))</f>
        <v xml:space="preserve"> </v>
      </c>
      <c r="AC29" s="10" t="str">
        <f>IF(OR(AC$3="M3",AC$3="S",AC$3="STD",AC$3="",AC$3="A",AC$3="AES",AC$3="F",AC$3="Fiber")," ",IF(OR(AC$3="E",AC$3="EMB"),IF(MOD(AC28,9)=0,"—",16*AC28-15),IF(OR(AC$3="M",AC$3="MADI"),"—",IF(OR(AC$3="IPO",AC$3="IP out"),IF(MOD(AC28-1,18)&gt;=8,"—",16*AC28-15),"Err"))))</f>
        <v xml:space="preserve"> </v>
      </c>
      <c r="AD29" s="7" t="str">
        <f>IF(OR(AC$3="M3",AC$3="S",AC$3="STD",AC$3="",AC$3="A",AC$3="AES",AC$3="F",AC$3="Fiber"),
IF(AND(AC$3="M3",MOD(AC28-1,9)=8),"Coax"," "),IF(OR(AC$3="E",AC$3="EMB"),IF(MOD(AC28,9)=0,"—",16*AC28),IF(OR(AC$3="M",AC$3="MADI"),"—",IF(OR(AC$3="IPO",AC$3="IP out"),IF(MOD(AC28-1,18)&gt;=8,"—",16*AC28),"Err"))))</f>
        <v xml:space="preserve"> </v>
      </c>
      <c r="AE29" s="10" t="str">
        <f>IF(OR(AE$3="M3",AE$3="S",AE$3="STD",AE$3="",AE$3="A",AE$3="AES",AE$3="F",AE$3="Fiber")," ",IF(OR(AE$3="E",AE$3="EMB"),IF(MOD(AE28,9)=0,"—",16*AE28-15),IF(OR(AE$3="M",AE$3="MADI"),"—",IF(OR(AE$3="IPO",AE$3="IP out"),IF(MOD(AE28-1,18)&gt;=8,"—",16*AE28-15),"Err"))))</f>
        <v xml:space="preserve"> </v>
      </c>
      <c r="AF29" s="7" t="str">
        <f>IF(OR(AE$3="M3",AE$3="S",AE$3="STD",AE$3="",AE$3="A",AE$3="AES",AE$3="F",AE$3="Fiber"),
IF(AND(AE$3="M3",MOD(AE28-1,9)=8),"Coax"," "),IF(OR(AE$3="E",AE$3="EMB"),IF(MOD(AE28,9)=0,"—",16*AE28),IF(OR(AE$3="M",AE$3="MADI"),"—",IF(OR(AE$3="IPO",AE$3="IP out"),IF(MOD(AE28-1,18)&gt;=8,"—",16*AE28),"Err"))))</f>
        <v xml:space="preserve"> </v>
      </c>
      <c r="AG29" s="10" t="str">
        <f>IF(OR(AG$3="M3",AG$3="S",AG$3="STD",AG$3="",AG$3="A",AG$3="AES",AG$3="F",AG$3="Fiber")," ",IF(OR(AG$3="E",AG$3="EMB"),IF(MOD(AG28,9)=0,"—",16*AG28-15),IF(OR(AG$3="M",AG$3="MADI"),"—",IF(OR(AG$3="IPO",AG$3="IP out"),IF(MOD(AG28-1,18)&gt;=8,"—",16*AG28-15),"Err"))))</f>
        <v>—</v>
      </c>
      <c r="AH29" s="7" t="str">
        <f>IF(OR(AG$3="M3",AG$3="S",AG$3="STD",AG$3="",AG$3="A",AG$3="AES",AG$3="F",AG$3="Fiber"),
IF(AND(AG$3="M3",MOD(AG28-1,9)=8),"Coax"," "),IF(OR(AG$3="E",AG$3="EMB"),IF(MOD(AG28,9)=0,"—",16*AG28),IF(OR(AG$3="M",AG$3="MADI"),"—",IF(OR(AG$3="IPO",AG$3="IP out"),IF(MOD(AG28-1,18)&gt;=8,"—",16*AG28),"Err"))))</f>
        <v>—</v>
      </c>
      <c r="AI29" s="10" t="str">
        <f>IF(OR(AI$3="M3",AI$3="S",AI$3="STD",AI$3="",AI$3="A",AI$3="AES",AI$3="F",AI$3="Fiber")," ",IF(OR(AI$3="E",AI$3="EMB"),IF(MOD(AI28,9)=0,"—",16*AI28-15),IF(OR(AI$3="M",AI$3="MADI"),"—",IF(OR(AI$3="IPO",AI$3="IP out"),IF(MOD(AI28-1,18)&gt;=8,"—",16*AI28-15),"Err"))))</f>
        <v xml:space="preserve"> </v>
      </c>
      <c r="AJ29" s="7" t="str">
        <f>IF(OR(AI$3="M3",AI$3="S",AI$3="STD",AI$3="",AI$3="A",AI$3="AES",AI$3="F",AI$3="Fiber"),
IF(AND(AI$3="M3",MOD(AI28-1,9)=8),"Coax"," "),IF(OR(AI$3="E",AI$3="EMB"),IF(MOD(AI28,9)=0,"—",16*AI28),IF(OR(AI$3="M",AI$3="MADI"),"—",IF(OR(AI$3="IPO",AI$3="IP out"),IF(MOD(AI28-1,18)&gt;=8,"—",16*AI28),"Err"))))</f>
        <v xml:space="preserve"> </v>
      </c>
      <c r="AK29" s="10" t="str">
        <f>IF(OR(AK$3="M3",AK$3="S",AK$3="STD",AK$3="",AK$3="A",AK$3="AES",AK$3="F",AK$3="Fiber")," ",IF(OR(AK$3="E",AK$3="EMB"),IF(MOD(AK28,9)=0,"—",16*AK28-15),IF(OR(AK$3="M",AK$3="MADI"),"—",IF(OR(AK$3="IPO",AK$3="IP out"),IF(MOD(AK28-1,18)&gt;=8,"—",16*AK28-15),"Err"))))</f>
        <v xml:space="preserve"> </v>
      </c>
      <c r="AL29" s="7" t="str">
        <f>IF(OR(AK$3="M3",AK$3="S",AK$3="STD",AK$3="",AK$3="A",AK$3="AES",AK$3="F",AK$3="Fiber"),
IF(AND(AK$3="M3",MOD(AK28-1,9)=8),"Coax"," "),IF(OR(AK$3="E",AK$3="EMB"),IF(MOD(AK28,9)=0,"—",16*AK28),IF(OR(AK$3="M",AK$3="MADI"),"—",IF(OR(AK$3="IPO",AK$3="IP out"),IF(MOD(AK28-1,18)&gt;=8,"—",16*AK28),"Err"))))</f>
        <v xml:space="preserve"> </v>
      </c>
      <c r="AM29" s="10" t="str">
        <f>IF(OR(AM$3="M3",AM$3="S",AM$3="STD",AM$3="",AM$3="A",AM$3="AES",AM$3="F",AM$3="Fiber")," ",IF(OR(AM$3="E",AM$3="EMB"),IF(MOD(AM28,9)=0,"—",16*AM28-15),IF(OR(AM$3="M",AM$3="MADI"),"—",IF(OR(AM$3="IPO",AM$3="IP out"),IF(MOD(AM28-1,18)&gt;=8,"—",16*AM28-15),"Err"))))</f>
        <v xml:space="preserve"> </v>
      </c>
      <c r="AN29" s="7" t="str">
        <f>IF(OR(AM$3="M3",AM$3="S",AM$3="STD",AM$3="",AM$3="A",AM$3="AES",AM$3="F",AM$3="Fiber"),
IF(AND(AM$3="M3",MOD(AM28-1,9)=8),"Coax"," "),IF(OR(AM$3="E",AM$3="EMB"),IF(MOD(AM28,9)=0,"—",16*AM28),IF(OR(AM$3="M",AM$3="MADI"),"—",IF(OR(AM$3="IPO",AM$3="IP out"),IF(MOD(AM28-1,18)&gt;=8,"—",16*AM28),"Err"))))</f>
        <v xml:space="preserve"> </v>
      </c>
      <c r="AO29" s="10" t="str">
        <f>IF(OR(AO$3="M3",AO$3="S",AO$3="STD",AO$3="",AO$3="A",AO$3="AES",AO$3="F",AO$3="Fiber")," ",IF(OR(AO$3="E",AO$3="EMB"),IF(MOD(AO28,9)=0,"—",16*AO28-15),IF(OR(AO$3="M",AO$3="MADI"),"—",IF(OR(AO$3="IPO",AO$3="IP out"),IF(MOD(AO28-1,18)&gt;=8,"—",16*AO28-15),"Err"))))</f>
        <v>—</v>
      </c>
      <c r="AP29" s="7" t="str">
        <f>IF(OR(AO$3="M3",AO$3="S",AO$3="STD",AO$3="",AO$3="A",AO$3="AES",AO$3="F",AO$3="Fiber"),
IF(AND(AO$3="M3",MOD(AO28-1,9)=8),"Coax"," "),IF(OR(AO$3="E",AO$3="EMB"),IF(MOD(AO28,9)=0,"—",16*AO28),IF(OR(AO$3="M",AO$3="MADI"),"—",IF(OR(AO$3="IPO",AO$3="IP out"),IF(MOD(AO28-1,18)&gt;=8,"—",16*AO28),"Err"))))</f>
        <v>—</v>
      </c>
      <c r="AQ29" s="10">
        <f>IF(OR(AQ$3="M3",AQ$3="S",AQ$3="STD",AQ$3="",AQ$3="A",AQ$3="AES",AQ$3="F",AQ$3="Fiber")," ",IF(OR(AQ$3="E",AQ$3="EMB"),IF(MOD(AQ28,9)=0,"—",16*AQ28-15),IF(OR(AQ$3="M",AQ$3="MADI"),"—",IF(OR(AQ$3="IPO",AQ$3="IP out"),IF(MOD(AQ28-1,18)&gt;=8,"—",16*AQ28-15),"Err"))))</f>
        <v>3073</v>
      </c>
      <c r="AR29" s="7">
        <f>IF(OR(AQ$3="M3",AQ$3="S",AQ$3="STD",AQ$3="",AQ$3="A",AQ$3="AES",AQ$3="F",AQ$3="Fiber"),
IF(AND(AQ$3="M3",MOD(AQ28-1,9)=8),"Coax"," "),IF(OR(AQ$3="E",AQ$3="EMB"),IF(MOD(AQ28,9)=0,"—",16*AQ28),IF(OR(AQ$3="M",AQ$3="MADI"),"—",IF(OR(AQ$3="IPO",AQ$3="IP out"),IF(MOD(AQ28-1,18)&gt;=8,"—",16*AQ28),"Err"))))</f>
        <v>3088</v>
      </c>
      <c r="AS29" s="10" t="str">
        <f>IF(OR(AS$3="M3",AS$3="S",AS$3="STD",AS$3="",AS$3="A",AS$3="AES",AS$3="F",AS$3="Fiber")," ",IF(OR(AS$3="E",AS$3="EMB"),IF(MOD(AS28,9)=0,"—",16*AS28-15),IF(OR(AS$3="M",AS$3="MADI"),"—",IF(OR(AS$3="IPO",AS$3="IP out"),IF(MOD(AS28-1,18)&gt;=8,"—",16*AS28-15),"Err"))))</f>
        <v xml:space="preserve"> </v>
      </c>
      <c r="AT29" s="7" t="str">
        <f>IF(OR(AS$3="M3",AS$3="S",AS$3="STD",AS$3="",AS$3="A",AS$3="AES",AS$3="F",AS$3="Fiber"),
IF(AND(AS$3="M3",MOD(AS28-1,9)=8),"Coax"," "),IF(OR(AS$3="E",AS$3="EMB"),IF(MOD(AS28,9)=0,"—",16*AS28),IF(OR(AS$3="M",AS$3="MADI"),"—",IF(OR(AS$3="IPO",AS$3="IP out"),IF(MOD(AS28-1,18)&gt;=8,"—",16*AS28),"Err"))))</f>
        <v xml:space="preserve"> </v>
      </c>
      <c r="AU29" s="10" t="str">
        <f>IF(OR(AU$3="M3",AU$3="S",AU$3="STD",AU$3="",AU$3="A",AU$3="AES",AU$3="F",AU$3="Fiber")," ",IF(OR(AU$3="E",AU$3="EMB"),IF(MOD(AU28,9)=0,"—",16*AU28-15),IF(OR(AU$3="M",AU$3="MADI"),"—",IF(OR(AU$3="IPO",AU$3="IP out"),IF(MOD(AU28-1,18)&gt;=8,"—",16*AU28-15),"Err"))))</f>
        <v xml:space="preserve"> </v>
      </c>
      <c r="AV29" s="7" t="str">
        <f>IF(OR(AU$3="M3",AU$3="S",AU$3="STD",AU$3="",AU$3="A",AU$3="AES",AU$3="F",AU$3="Fiber"),
IF(AND(AU$3="M3",MOD(AU28-1,9)=8),"Coax"," "),IF(OR(AU$3="E",AU$3="EMB"),IF(MOD(AU28,9)=0,"—",16*AU28),IF(OR(AU$3="M",AU$3="MADI"),"—",IF(OR(AU$3="IPO",AU$3="IP out"),IF(MOD(AU28-1,18)&gt;=8,"—",16*AU28),"Err"))))</f>
        <v xml:space="preserve"> </v>
      </c>
      <c r="AW29" s="10" t="str">
        <f>IF(OR(AW$3="M3",AW$3="S",AW$3="STD",AW$3="",AW$3="A",AW$3="AES",AW$3="F",AW$3="Fiber")," ",IF(OR(AW$3="E",AW$3="EMB"),IF(MOD(AW28,9)=0,"—",16*AW28-15),IF(OR(AW$3="M",AW$3="MADI"),"—",IF(OR(AW$3="IPO",AW$3="IP out"),IF(MOD(AW28-1,18)&gt;=8,"—",16*AW28-15),"Err"))))</f>
        <v>—</v>
      </c>
      <c r="AX29" s="7" t="str">
        <f>IF(OR(AW$3="M3",AW$3="S",AW$3="STD",AW$3="",AW$3="A",AW$3="AES",AW$3="F",AW$3="Fiber"),
IF(AND(AW$3="M3",MOD(AW28-1,9)=8),"Coax"," "),IF(OR(AW$3="E",AW$3="EMB"),IF(MOD(AW28,9)=0,"—",16*AW28),IF(OR(AW$3="M",AW$3="MADI"),"—",IF(OR(AW$3="IPO",AW$3="IP out"),IF(MOD(AW28-1,18)&gt;=8,"—",16*AW28),"Err"))))</f>
        <v>—</v>
      </c>
      <c r="AY29" s="10" t="str">
        <f>IF(OR(AY$3="M3",AY$3="S",AY$3="STD",AY$3="",AY$3="A",AY$3="AES",AY$3="F",AY$3="Fiber")," ",IF(OR(AY$3="E",AY$3="EMB"),IF(MOD(AY28,9)=0,"—",16*AY28-15),IF(OR(AY$3="M",AY$3="MADI"),"—",IF(OR(AY$3="IPO",AY$3="IP out"),IF(MOD(AY28-1,18)&gt;=8,"—",16*AY28-15),"Err"))))</f>
        <v xml:space="preserve"> </v>
      </c>
      <c r="AZ29" s="7" t="str">
        <f>IF(OR(AY$3="M3",AY$3="S",AY$3="STD",AY$3="",AY$3="A",AY$3="AES",AY$3="F",AY$3="Fiber"),
IF(AND(AY$3="M3",MOD(AY28-1,9)=8),"Coax"," "),IF(OR(AY$3="E",AY$3="EMB"),IF(MOD(AY28,9)=0,"—",16*AY28),IF(OR(AY$3="M",AY$3="MADI"),"—",IF(OR(AY$3="IPO",AY$3="IP out"),IF(MOD(AY28-1,18)&gt;=8,"—",16*AY28),"Err"))))</f>
        <v xml:space="preserve"> </v>
      </c>
      <c r="BA29" s="10" t="str">
        <f>IF(OR(BA$3="M3",BA$3="S",BA$3="STD",BA$3="",BA$3="A",BA$3="AES",BA$3="F",BA$3="Fiber")," ",IF(OR(BA$3="E",BA$3="EMB"),IF(MOD(BA28,9)=0,"—",16*BA28-15),IF(OR(BA$3="M",BA$3="MADI"),"—",IF(OR(BA$3="IPO",BA$3="IP out"),IF(MOD(BA28-1,18)&gt;=8,"—",16*BA28-15),"Err"))))</f>
        <v xml:space="preserve"> </v>
      </c>
      <c r="BB29" s="7" t="str">
        <f>IF(OR(BA$3="M3",BA$3="S",BA$3="STD",BA$3="",BA$3="A",BA$3="AES",BA$3="F",BA$3="Fiber"),
IF(AND(BA$3="M3",MOD(BA28-1,9)=8),"Coax"," "),IF(OR(BA$3="E",BA$3="EMB"),IF(MOD(BA28,9)=0,"—",16*BA28),IF(OR(BA$3="M",BA$3="MADI"),"—",IF(OR(BA$3="IPO",BA$3="IP out"),IF(MOD(BA28-1,18)&gt;=8,"—",16*BA28),"Err"))))</f>
        <v xml:space="preserve"> </v>
      </c>
      <c r="BC29" s="10" t="str">
        <f>IF(OR(BC$3="M3",BC$3="S",BC$3="STD",BC$3="",BC$3="A",BC$3="AES",BC$3="F",BC$3="Fiber")," ",IF(OR(BC$3="E",BC$3="EMB"),IF(MOD(BC28,9)=0,"—",16*BC28-15),IF(OR(BC$3="M",BC$3="MADI"),"—",IF(OR(BC$3="IPO",BC$3="IP out"),IF(MOD(BC28-1,18)&gt;=8,"—",16*BC28-15),"Err"))))</f>
        <v xml:space="preserve"> </v>
      </c>
      <c r="BD29" s="7" t="str">
        <f>IF(OR(BC$3="M3",BC$3="S",BC$3="STD",BC$3="",BC$3="A",BC$3="AES",BC$3="F",BC$3="Fiber"),
IF(AND(BC$3="M3",MOD(BC28-1,9)=8),"Coax"," "),IF(OR(BC$3="E",BC$3="EMB"),IF(MOD(BC28,9)=0,"—",16*BC28),IF(OR(BC$3="M",BC$3="MADI"),"—",IF(OR(BC$3="IPO",BC$3="IP out"),IF(MOD(BC28-1,18)&gt;=8,"—",16*BC28),"Err"))))</f>
        <v xml:space="preserve"> </v>
      </c>
      <c r="BE29" s="10" t="str">
        <f>IF(OR(BE$3="M3",BE$3="S",BE$3="STD",BE$3="",BE$3="A",BE$3="AES",BE$3="F",BE$3="Fiber")," ",IF(OR(BE$3="E",BE$3="EMB"),IF(MOD(BE28,9)=0,"—",16*BE28-15),IF(OR(BE$3="M",BE$3="MADI"),"—",IF(OR(BE$3="IPO",BE$3="IP out"),IF(MOD(BE28-1,18)&gt;=8,"—",16*BE28-15),"Err"))))</f>
        <v>—</v>
      </c>
      <c r="BF29" s="7" t="str">
        <f>IF(OR(BE$3="M3",BE$3="S",BE$3="STD",BE$3="",BE$3="A",BE$3="AES",BE$3="F",BE$3="Fiber"),
IF(AND(BE$3="M3",MOD(BE28-1,9)=8),"Coax"," "),IF(OR(BE$3="E",BE$3="EMB"),IF(MOD(BE28,9)=0,"—",16*BE28),IF(OR(BE$3="M",BE$3="MADI"),"—",IF(OR(BE$3="IPO",BE$3="IP out"),IF(MOD(BE28-1,18)&gt;=8,"—",16*BE28),"Err"))))</f>
        <v>—</v>
      </c>
      <c r="BG29" s="10">
        <f>IF(OR(BG$3="M3",BG$3="S",BG$3="STD",BG$3="",BG$3="A",BG$3="AES",BG$3="F",BG$3="Fiber")," ",IF(OR(BG$3="E",BG$3="EMB"),IF(MOD(BG28,9)=0,"—",16*BG28-15),IF(OR(BG$3="M",BG$3="MADI"),"—",IF(OR(BG$3="IPO",BG$3="IP out"),IF(MOD(BG28-1,18)&gt;=8,"—",16*BG28-15),"Err"))))</f>
        <v>769</v>
      </c>
      <c r="BH29" s="7">
        <f>IF(OR(BG$3="M3",BG$3="S",BG$3="STD",BG$3="",BG$3="A",BG$3="AES",BG$3="F",BG$3="Fiber"),
IF(AND(BG$3="M3",MOD(BG28-1,9)=8),"Coax"," "),IF(OR(BG$3="E",BG$3="EMB"),IF(MOD(BG28,9)=0,"—",16*BG28),IF(OR(BG$3="M",BG$3="MADI"),"—",IF(OR(BG$3="IPO",BG$3="IP out"),IF(MOD(BG28-1,18)&gt;=8,"—",16*BG28),"Err"))))</f>
        <v>784</v>
      </c>
      <c r="BI29" s="10" t="str">
        <f>IF(OR(BI$3="M3",BI$3="S",BI$3="STD",BI$3="",BI$3="A",BI$3="AES",BI$3="F",BI$3="Fiber")," ",IF(OR(BI$3="E",BI$3="EMB"),IF(MOD(BI28,9)=0,"—",16*BI28-15),IF(OR(BI$3="M",BI$3="MADI"),"—",IF(OR(BI$3="IPO",BI$3="IP out"),IF(MOD(BI28-1,18)&gt;=8,"—",16*BI28-15),"Err"))))</f>
        <v xml:space="preserve"> </v>
      </c>
      <c r="BJ29" s="7" t="str">
        <f>IF(OR(BI$3="M3",BI$3="S",BI$3="STD",BI$3="",BI$3="A",BI$3="AES",BI$3="F",BI$3="Fiber"),
IF(AND(BI$3="M3",MOD(BI28-1,9)=8),"Coax"," "),IF(OR(BI$3="E",BI$3="EMB"),IF(MOD(BI28,9)=0,"—",16*BI28),IF(OR(BI$3="M",BI$3="MADI"),"—",IF(OR(BI$3="IPO",BI$3="IP out"),IF(MOD(BI28-1,18)&gt;=8,"—",16*BI28),"Err"))))</f>
        <v xml:space="preserve"> </v>
      </c>
      <c r="BK29" s="10" t="str">
        <f>IF(OR(BK$3="M3",BK$3="S",BK$3="STD",BK$3="",BK$3="A",BK$3="AES",BK$3="F",BK$3="Fiber")," ",IF(OR(BK$3="E",BK$3="EMB"),IF(MOD(BK28,9)=0,"—",16*BK28-15),IF(OR(BK$3="M",BK$3="MADI"),"—",IF(OR(BK$3="IPO",BK$3="IP out"),IF(MOD(BK28-1,18)&gt;=8,"—",16*BK28-15),"Err"))))</f>
        <v xml:space="preserve"> </v>
      </c>
      <c r="BL29" s="7" t="str">
        <f>IF(OR(BK$3="M3",BK$3="S",BK$3="STD",BK$3="",BK$3="A",BK$3="AES",BK$3="F",BK$3="Fiber"),
IF(AND(BK$3="M3",MOD(BK28-1,9)=8),"Coax"," "),IF(OR(BK$3="E",BK$3="EMB"),IF(MOD(BK28,9)=0,"—",16*BK28),IF(OR(BK$3="M",BK$3="MADI"),"—",IF(OR(BK$3="IPO",BK$3="IP out"),IF(MOD(BK28-1,18)&gt;=8,"—",16*BK28),"Err"))))</f>
        <v xml:space="preserve"> </v>
      </c>
      <c r="BM29" s="12"/>
      <c r="BN29" s="15"/>
    </row>
    <row r="30" spans="1:66" s="1" customFormat="1" x14ac:dyDescent="0.25">
      <c r="A30" s="11">
        <f>(A$2)*18-4</f>
        <v>572</v>
      </c>
      <c r="B30" s="6"/>
      <c r="C30" s="11">
        <f>(C$2)*18-4</f>
        <v>554</v>
      </c>
      <c r="D30" s="6"/>
      <c r="E30" s="11">
        <f>(E$2)*18-4</f>
        <v>536</v>
      </c>
      <c r="F30" s="6"/>
      <c r="G30" s="11">
        <f>(G$2)*18-4</f>
        <v>518</v>
      </c>
      <c r="H30" s="6"/>
      <c r="I30" s="11">
        <f>(I$2)*18-4</f>
        <v>500</v>
      </c>
      <c r="J30" s="6"/>
      <c r="K30" s="11">
        <f>(K$2)*18-4</f>
        <v>482</v>
      </c>
      <c r="L30" s="6"/>
      <c r="M30" s="11">
        <f>(M$2)*18-4</f>
        <v>464</v>
      </c>
      <c r="N30" s="6"/>
      <c r="O30" s="11">
        <f>(O$2)*18-4</f>
        <v>446</v>
      </c>
      <c r="P30" s="6"/>
      <c r="Q30" s="11">
        <f>(Q$2)*18-4</f>
        <v>428</v>
      </c>
      <c r="R30" s="6"/>
      <c r="S30" s="11">
        <f>(S$2)*18-4</f>
        <v>410</v>
      </c>
      <c r="T30" s="6"/>
      <c r="U30" s="11">
        <f>(U$2)*18-4</f>
        <v>392</v>
      </c>
      <c r="V30" s="6"/>
      <c r="W30" s="11">
        <f>(W$2)*18-4</f>
        <v>374</v>
      </c>
      <c r="X30" s="6"/>
      <c r="Y30" s="11">
        <f>(Y$2)*18-4</f>
        <v>356</v>
      </c>
      <c r="Z30" s="6"/>
      <c r="AA30" s="11">
        <f>(AA$2)*18-4</f>
        <v>338</v>
      </c>
      <c r="AB30" s="6"/>
      <c r="AC30" s="11">
        <f>(AC$2)*18-4</f>
        <v>320</v>
      </c>
      <c r="AD30" s="6"/>
      <c r="AE30" s="11">
        <f>(AE$2)*18-4</f>
        <v>302</v>
      </c>
      <c r="AF30" s="6"/>
      <c r="AG30" s="11">
        <f>(AG$2)*18-4</f>
        <v>284</v>
      </c>
      <c r="AH30" s="6"/>
      <c r="AI30" s="11">
        <f>(AI$2)*18-4</f>
        <v>266</v>
      </c>
      <c r="AJ30" s="6"/>
      <c r="AK30" s="11">
        <f>(AK$2)*18-4</f>
        <v>248</v>
      </c>
      <c r="AL30" s="6"/>
      <c r="AM30" s="11">
        <f>(AM$2)*18-4</f>
        <v>230</v>
      </c>
      <c r="AN30" s="6"/>
      <c r="AO30" s="11">
        <f>(AO$2)*18-4</f>
        <v>212</v>
      </c>
      <c r="AP30" s="6"/>
      <c r="AQ30" s="11">
        <f>(AQ$2)*18-4</f>
        <v>194</v>
      </c>
      <c r="AR30" s="6"/>
      <c r="AS30" s="11">
        <f>(AS$2)*18-4</f>
        <v>176</v>
      </c>
      <c r="AT30" s="6"/>
      <c r="AU30" s="11">
        <f>(AU$2)*18-4</f>
        <v>158</v>
      </c>
      <c r="AV30" s="6"/>
      <c r="AW30" s="11">
        <f>(AW$2)*18-4</f>
        <v>140</v>
      </c>
      <c r="AX30" s="6"/>
      <c r="AY30" s="11">
        <f>(AY$2)*18-4</f>
        <v>122</v>
      </c>
      <c r="AZ30" s="6"/>
      <c r="BA30" s="11">
        <f>(BA$2)*18-4</f>
        <v>104</v>
      </c>
      <c r="BB30" s="6"/>
      <c r="BC30" s="11">
        <f>(BC$2)*18-4</f>
        <v>86</v>
      </c>
      <c r="BD30" s="6"/>
      <c r="BE30" s="11">
        <f>(BE$2)*18-4</f>
        <v>68</v>
      </c>
      <c r="BF30" s="6"/>
      <c r="BG30" s="11">
        <f>(BG$2)*18-4</f>
        <v>50</v>
      </c>
      <c r="BH30" s="6"/>
      <c r="BI30" s="11">
        <f>(BI$2)*18-4</f>
        <v>32</v>
      </c>
      <c r="BJ30" s="6"/>
      <c r="BK30" s="11">
        <f>(BK$2)*18-4</f>
        <v>14</v>
      </c>
      <c r="BL30" s="6"/>
      <c r="BM30" s="3"/>
      <c r="BN30" s="14"/>
    </row>
    <row r="31" spans="1:66" s="5" customFormat="1" ht="13.5" x14ac:dyDescent="0.25">
      <c r="A31" s="10" t="str">
        <f>IF(OR(A$3="M3",A$3="S",A$3="STD",A$3="",A$3="A",A$3="AES",A$3="F",A$3="Fiber")," ",IF(OR(A$3="E",A$3="EMB"),IF(MOD(A30,9)=0,"—",16*A30-15),IF(OR(A$3="M",A$3="MADI"),"—",IF(OR(A$3="IPO",A$3="IP out"),IF(MOD(A30-1,18)&gt;=8,"—",16*A30-15),"Err"))))</f>
        <v>—</v>
      </c>
      <c r="B31" s="7" t="str">
        <f>IF(OR(A$3="M3",A$3="S",A$3="STD",A$3="",A$3="A",A$3="AES",A$3="F",A$3="Fiber"),
IF(AND(A$3="M3",MOD(A30-1,9)=8),"Coax"," "),IF(OR(A$3="E",A$3="EMB"),IF(MOD(A30,9)=0,"—",16*A30),IF(OR(A$3="M",A$3="MADI"),"—",IF(OR(A$3="IPO",A$3="IP out"),IF(MOD(A30-1,18)&gt;=8,"—",16*A30),"Err"))))</f>
        <v>—</v>
      </c>
      <c r="C31" s="10" t="str">
        <f>IF(OR(C$3="M3",C$3="S",C$3="STD",C$3="",C$3="A",C$3="AES",C$3="F",C$3="Fiber")," ",IF(OR(C$3="E",C$3="EMB"),IF(MOD(C30,9)=0,"—",16*C30-15),IF(OR(C$3="M",C$3="MADI"),"—",IF(OR(C$3="IPO",C$3="IP out"),IF(MOD(C30-1,18)&gt;=8,"—",16*C30-15),"Err"))))</f>
        <v>—</v>
      </c>
      <c r="D31" s="7" t="str">
        <f>IF(OR(C$3="M3",C$3="S",C$3="STD",C$3="",C$3="A",C$3="AES",C$3="F",C$3="Fiber"),
IF(AND(C$3="M3",MOD(C30-1,9)=8),"Coax"," "),IF(OR(C$3="E",C$3="EMB"),IF(MOD(C30,9)=0,"—",16*C30),IF(OR(C$3="M",C$3="MADI"),"—",IF(OR(C$3="IPO",C$3="IP out"),IF(MOD(C30-1,18)&gt;=8,"—",16*C30),"Err"))))</f>
        <v>—</v>
      </c>
      <c r="E31" s="10" t="str">
        <f>IF(OR(E$3="M3",E$3="S",E$3="STD",E$3="",E$3="A",E$3="AES",E$3="F",E$3="Fiber")," ",IF(OR(E$3="E",E$3="EMB"),IF(MOD(E30,9)=0,"—",16*E30-15),IF(OR(E$3="M",E$3="MADI"),"—",IF(OR(E$3="IPO",E$3="IP out"),IF(MOD(E30-1,18)&gt;=8,"—",16*E30-15),"Err"))))</f>
        <v>—</v>
      </c>
      <c r="F31" s="7" t="str">
        <f>IF(OR(E$3="M3",E$3="S",E$3="STD",E$3="",E$3="A",E$3="AES",E$3="F",E$3="Fiber"),
IF(AND(E$3="M3",MOD(E30-1,9)=8),"Coax"," "),IF(OR(E$3="E",E$3="EMB"),IF(MOD(E30,9)=0,"—",16*E30),IF(OR(E$3="M",E$3="MADI"),"—",IF(OR(E$3="IPO",E$3="IP out"),IF(MOD(E30-1,18)&gt;=8,"—",16*E30),"Err"))))</f>
        <v>—</v>
      </c>
      <c r="G31" s="10" t="str">
        <f>IF(OR(G$3="M3",G$3="S",G$3="STD",G$3="",G$3="A",G$3="AES",G$3="F",G$3="Fiber")," ",IF(OR(G$3="E",G$3="EMB"),IF(MOD(G30,9)=0,"—",16*G30-15),IF(OR(G$3="M",G$3="MADI"),"—",IF(OR(G$3="IPO",G$3="IP out"),IF(MOD(G30-1,18)&gt;=8,"—",16*G30-15),"Err"))))</f>
        <v>—</v>
      </c>
      <c r="H31" s="7" t="str">
        <f>IF(OR(G$3="M3",G$3="S",G$3="STD",G$3="",G$3="A",G$3="AES",G$3="F",G$3="Fiber"),
IF(AND(G$3="M3",MOD(G30-1,9)=8),"Coax"," "),IF(OR(G$3="E",G$3="EMB"),IF(MOD(G30,9)=0,"—",16*G30),IF(OR(G$3="M",G$3="MADI"),"—",IF(OR(G$3="IPO",G$3="IP out"),IF(MOD(G30-1,18)&gt;=8,"—",16*G30),"Err"))))</f>
        <v>—</v>
      </c>
      <c r="I31" s="10" t="str">
        <f>IF(OR(I$3="M3",I$3="S",I$3="STD",I$3="",I$3="A",I$3="AES",I$3="F",I$3="Fiber")," ",IF(OR(I$3="E",I$3="EMB"),IF(MOD(I30,9)=0,"—",16*I30-15),IF(OR(I$3="M",I$3="MADI"),"—",IF(OR(I$3="IPO",I$3="IP out"),IF(MOD(I30-1,18)&gt;=8,"—",16*I30-15),"Err"))))</f>
        <v>—</v>
      </c>
      <c r="J31" s="7" t="str">
        <f>IF(OR(I$3="M3",I$3="S",I$3="STD",I$3="",I$3="A",I$3="AES",I$3="F",I$3="Fiber"),
IF(AND(I$3="M3",MOD(I30-1,9)=8),"Coax"," "),IF(OR(I$3="E",I$3="EMB"),IF(MOD(I30,9)=0,"—",16*I30),IF(OR(I$3="M",I$3="MADI"),"—",IF(OR(I$3="IPO",I$3="IP out"),IF(MOD(I30-1,18)&gt;=8,"—",16*I30),"Err"))))</f>
        <v>—</v>
      </c>
      <c r="K31" s="10" t="str">
        <f>IF(OR(K$3="M3",K$3="S",K$3="STD",K$3="",K$3="A",K$3="AES",K$3="F",K$3="Fiber")," ",IF(OR(K$3="E",K$3="EMB"),IF(MOD(K30,9)=0,"—",16*K30-15),IF(OR(K$3="M",K$3="MADI"),"—",IF(OR(K$3="IPO",K$3="IP out"),IF(MOD(K30-1,18)&gt;=8,"—",16*K30-15),"Err"))))</f>
        <v>—</v>
      </c>
      <c r="L31" s="7" t="str">
        <f>IF(OR(K$3="M3",K$3="S",K$3="STD",K$3="",K$3="A",K$3="AES",K$3="F",K$3="Fiber"),
IF(AND(K$3="M3",MOD(K30-1,9)=8),"Coax"," "),IF(OR(K$3="E",K$3="EMB"),IF(MOD(K30,9)=0,"—",16*K30),IF(OR(K$3="M",K$3="MADI"),"—",IF(OR(K$3="IPO",K$3="IP out"),IF(MOD(K30-1,18)&gt;=8,"—",16*K30),"Err"))))</f>
        <v>—</v>
      </c>
      <c r="M31" s="10" t="str">
        <f>IF(OR(M$3="M3",M$3="S",M$3="STD",M$3="",M$3="A",M$3="AES",M$3="F",M$3="Fiber")," ",IF(OR(M$3="E",M$3="EMB"),IF(MOD(M30,9)=0,"—",16*M30-15),IF(OR(M$3="M",M$3="MADI"),"—",IF(OR(M$3="IPO",M$3="IP out"),IF(MOD(M30-1,18)&gt;=8,"—",16*M30-15),"Err"))))</f>
        <v xml:space="preserve"> </v>
      </c>
      <c r="N31" s="7" t="str">
        <f>IF(OR(M$3="M3",M$3="S",M$3="STD",M$3="",M$3="A",M$3="AES",M$3="F",M$3="Fiber"),
IF(AND(M$3="M3",MOD(M30-1,9)=8),"Coax"," "),IF(OR(M$3="E",M$3="EMB"),IF(MOD(M30,9)=0,"—",16*M30),IF(OR(M$3="M",M$3="MADI"),"—",IF(OR(M$3="IPO",M$3="IP out"),IF(MOD(M30-1,18)&gt;=8,"—",16*M30),"Err"))))</f>
        <v xml:space="preserve"> </v>
      </c>
      <c r="O31" s="10" t="str">
        <f>IF(OR(O$3="M3",O$3="S",O$3="STD",O$3="",O$3="A",O$3="AES",O$3="F",O$3="Fiber")," ",IF(OR(O$3="E",O$3="EMB"),IF(MOD(O30,9)=0,"—",16*O30-15),IF(OR(O$3="M",O$3="MADI"),"—",IF(OR(O$3="IPO",O$3="IP out"),IF(MOD(O30-1,18)&gt;=8,"—",16*O30-15),"Err"))))</f>
        <v xml:space="preserve"> </v>
      </c>
      <c r="P31" s="7" t="str">
        <f>IF(OR(O$3="M3",O$3="S",O$3="STD",O$3="",O$3="A",O$3="AES",O$3="F",O$3="Fiber"),
IF(AND(O$3="M3",MOD(O30-1,9)=8),"Coax"," "),IF(OR(O$3="E",O$3="EMB"),IF(MOD(O30,9)=0,"—",16*O30),IF(OR(O$3="M",O$3="MADI"),"—",IF(OR(O$3="IPO",O$3="IP out"),IF(MOD(O30-1,18)&gt;=8,"—",16*O30),"Err"))))</f>
        <v xml:space="preserve"> </v>
      </c>
      <c r="Q31" s="10" t="str">
        <f>IF(OR(Q$3="M3",Q$3="S",Q$3="STD",Q$3="",Q$3="A",Q$3="AES",Q$3="F",Q$3="Fiber")," ",IF(OR(Q$3="E",Q$3="EMB"),IF(MOD(Q30,9)=0,"—",16*Q30-15),IF(OR(Q$3="M",Q$3="MADI"),"—",IF(OR(Q$3="IPO",Q$3="IP out"),IF(MOD(Q30-1,18)&gt;=8,"—",16*Q30-15),"Err"))))</f>
        <v xml:space="preserve"> </v>
      </c>
      <c r="R31" s="7" t="str">
        <f>IF(OR(Q$3="M3",Q$3="S",Q$3="STD",Q$3="",Q$3="A",Q$3="AES",Q$3="F",Q$3="Fiber"),
IF(AND(Q$3="M3",MOD(Q30-1,9)=8),"Coax"," "),IF(OR(Q$3="E",Q$3="EMB"),IF(MOD(Q30,9)=0,"—",16*Q30),IF(OR(Q$3="M",Q$3="MADI"),"—",IF(OR(Q$3="IPO",Q$3="IP out"),IF(MOD(Q30-1,18)&gt;=8,"—",16*Q30),"Err"))))</f>
        <v xml:space="preserve"> </v>
      </c>
      <c r="S31" s="10" t="str">
        <f>IF(OR(S$3="M3",S$3="S",S$3="STD",S$3="",S$3="A",S$3="AES",S$3="F",S$3="Fiber")," ",IF(OR(S$3="E",S$3="EMB"),IF(MOD(S30,9)=0,"—",16*S30-15),IF(OR(S$3="M",S$3="MADI"),"—",IF(OR(S$3="IPO",S$3="IP out"),IF(MOD(S30-1,18)&gt;=8,"—",16*S30-15),"Err"))))</f>
        <v xml:space="preserve"> </v>
      </c>
      <c r="T31" s="7" t="str">
        <f>IF(OR(S$3="M3",S$3="S",S$3="STD",S$3="",S$3="A",S$3="AES",S$3="F",S$3="Fiber"),
IF(AND(S$3="M3",MOD(S30-1,9)=8),"Coax"," "),IF(OR(S$3="E",S$3="EMB"),IF(MOD(S30,9)=0,"—",16*S30),IF(OR(S$3="M",S$3="MADI"),"—",IF(OR(S$3="IPO",S$3="IP out"),IF(MOD(S30-1,18)&gt;=8,"—",16*S30),"Err"))))</f>
        <v xml:space="preserve"> </v>
      </c>
      <c r="U31" s="10" t="str">
        <f>IF(OR(U$3="M3",U$3="S",U$3="STD",U$3="",U$3="A",U$3="AES",U$3="F",U$3="Fiber")," ",IF(OR(U$3="E",U$3="EMB"),IF(MOD(U30,9)=0,"—",16*U30-15),IF(OR(U$3="M",U$3="MADI"),"—",IF(OR(U$3="IPO",U$3="IP out"),IF(MOD(U30-1,18)&gt;=8,"—",16*U30-15),"Err"))))</f>
        <v xml:space="preserve"> </v>
      </c>
      <c r="V31" s="7" t="str">
        <f>IF(OR(U$3="M3",U$3="S",U$3="STD",U$3="",U$3="A",U$3="AES",U$3="F",U$3="Fiber"),
IF(AND(U$3="M3",MOD(U30-1,9)=8),"Coax"," "),IF(OR(U$3="E",U$3="EMB"),IF(MOD(U30,9)=0,"—",16*U30),IF(OR(U$3="M",U$3="MADI"),"—",IF(OR(U$3="IPO",U$3="IP out"),IF(MOD(U30-1,18)&gt;=8,"—",16*U30),"Err"))))</f>
        <v xml:space="preserve"> </v>
      </c>
      <c r="W31" s="10" t="str">
        <f>IF(OR(W$3="M3",W$3="S",W$3="STD",W$3="",W$3="A",W$3="AES",W$3="F",W$3="Fiber")," ",IF(OR(W$3="E",W$3="EMB"),IF(MOD(W30,9)=0,"—",16*W30-15),IF(OR(W$3="M",W$3="MADI"),"—",IF(OR(W$3="IPO",W$3="IP out"),IF(MOD(W30-1,18)&gt;=8,"—",16*W30-15),"Err"))))</f>
        <v xml:space="preserve"> </v>
      </c>
      <c r="X31" s="7" t="str">
        <f>IF(OR(W$3="M3",W$3="S",W$3="STD",W$3="",W$3="A",W$3="AES",W$3="F",W$3="Fiber"),
IF(AND(W$3="M3",MOD(W30-1,9)=8),"Coax"," "),IF(OR(W$3="E",W$3="EMB"),IF(MOD(W30,9)=0,"—",16*W30),IF(OR(W$3="M",W$3="MADI"),"—",IF(OR(W$3="IPO",W$3="IP out"),IF(MOD(W30-1,18)&gt;=8,"—",16*W30),"Err"))))</f>
        <v xml:space="preserve"> </v>
      </c>
      <c r="Y31" s="10" t="str">
        <f>IF(OR(Y$3="M3",Y$3="S",Y$3="STD",Y$3="",Y$3="A",Y$3="AES",Y$3="F",Y$3="Fiber")," ",IF(OR(Y$3="E",Y$3="EMB"),IF(MOD(Y30,9)=0,"—",16*Y30-15),IF(OR(Y$3="M",Y$3="MADI"),"—",IF(OR(Y$3="IPO",Y$3="IP out"),IF(MOD(Y30-1,18)&gt;=8,"—",16*Y30-15),"Err"))))</f>
        <v xml:space="preserve"> </v>
      </c>
      <c r="Z31" s="7" t="str">
        <f>IF(OR(Y$3="M3",Y$3="S",Y$3="STD",Y$3="",Y$3="A",Y$3="AES",Y$3="F",Y$3="Fiber"),
IF(AND(Y$3="M3",MOD(Y30-1,9)=8),"Coax"," "),IF(OR(Y$3="E",Y$3="EMB"),IF(MOD(Y30,9)=0,"—",16*Y30),IF(OR(Y$3="M",Y$3="MADI"),"—",IF(OR(Y$3="IPO",Y$3="IP out"),IF(MOD(Y30-1,18)&gt;=8,"—",16*Y30),"Err"))))</f>
        <v xml:space="preserve"> </v>
      </c>
      <c r="AA31" s="10" t="str">
        <f>IF(OR(AA$3="M3",AA$3="S",AA$3="STD",AA$3="",AA$3="A",AA$3="AES",AA$3="F",AA$3="Fiber")," ",IF(OR(AA$3="E",AA$3="EMB"),IF(MOD(AA30,9)=0,"—",16*AA30-15),IF(OR(AA$3="M",AA$3="MADI"),"—",IF(OR(AA$3="IPO",AA$3="IP out"),IF(MOD(AA30-1,18)&gt;=8,"—",16*AA30-15),"Err"))))</f>
        <v xml:space="preserve"> </v>
      </c>
      <c r="AB31" s="7" t="str">
        <f>IF(OR(AA$3="M3",AA$3="S",AA$3="STD",AA$3="",AA$3="A",AA$3="AES",AA$3="F",AA$3="Fiber"),
IF(AND(AA$3="M3",MOD(AA30-1,9)=8),"Coax"," "),IF(OR(AA$3="E",AA$3="EMB"),IF(MOD(AA30,9)=0,"—",16*AA30),IF(OR(AA$3="M",AA$3="MADI"),"—",IF(OR(AA$3="IPO",AA$3="IP out"),IF(MOD(AA30-1,18)&gt;=8,"—",16*AA30),"Err"))))</f>
        <v xml:space="preserve"> </v>
      </c>
      <c r="AC31" s="10" t="str">
        <f>IF(OR(AC$3="M3",AC$3="S",AC$3="STD",AC$3="",AC$3="A",AC$3="AES",AC$3="F",AC$3="Fiber")," ",IF(OR(AC$3="E",AC$3="EMB"),IF(MOD(AC30,9)=0,"—",16*AC30-15),IF(OR(AC$3="M",AC$3="MADI"),"—",IF(OR(AC$3="IPO",AC$3="IP out"),IF(MOD(AC30-1,18)&gt;=8,"—",16*AC30-15),"Err"))))</f>
        <v xml:space="preserve"> </v>
      </c>
      <c r="AD31" s="7" t="str">
        <f>IF(OR(AC$3="M3",AC$3="S",AC$3="STD",AC$3="",AC$3="A",AC$3="AES",AC$3="F",AC$3="Fiber"),
IF(AND(AC$3="M3",MOD(AC30-1,9)=8),"Coax"," "),IF(OR(AC$3="E",AC$3="EMB"),IF(MOD(AC30,9)=0,"—",16*AC30),IF(OR(AC$3="M",AC$3="MADI"),"—",IF(OR(AC$3="IPO",AC$3="IP out"),IF(MOD(AC30-1,18)&gt;=8,"—",16*AC30),"Err"))))</f>
        <v xml:space="preserve"> </v>
      </c>
      <c r="AE31" s="10" t="str">
        <f>IF(OR(AE$3="M3",AE$3="S",AE$3="STD",AE$3="",AE$3="A",AE$3="AES",AE$3="F",AE$3="Fiber")," ",IF(OR(AE$3="E",AE$3="EMB"),IF(MOD(AE30,9)=0,"—",16*AE30-15),IF(OR(AE$3="M",AE$3="MADI"),"—",IF(OR(AE$3="IPO",AE$3="IP out"),IF(MOD(AE30-1,18)&gt;=8,"—",16*AE30-15),"Err"))))</f>
        <v xml:space="preserve"> </v>
      </c>
      <c r="AF31" s="7" t="str">
        <f>IF(OR(AE$3="M3",AE$3="S",AE$3="STD",AE$3="",AE$3="A",AE$3="AES",AE$3="F",AE$3="Fiber"),
IF(AND(AE$3="M3",MOD(AE30-1,9)=8),"Coax"," "),IF(OR(AE$3="E",AE$3="EMB"),IF(MOD(AE30,9)=0,"—",16*AE30),IF(OR(AE$3="M",AE$3="MADI"),"—",IF(OR(AE$3="IPO",AE$3="IP out"),IF(MOD(AE30-1,18)&gt;=8,"—",16*AE30),"Err"))))</f>
        <v xml:space="preserve"> </v>
      </c>
      <c r="AG31" s="10" t="str">
        <f>IF(OR(AG$3="M3",AG$3="S",AG$3="STD",AG$3="",AG$3="A",AG$3="AES",AG$3="F",AG$3="Fiber")," ",IF(OR(AG$3="E",AG$3="EMB"),IF(MOD(AG30,9)=0,"—",16*AG30-15),IF(OR(AG$3="M",AG$3="MADI"),"—",IF(OR(AG$3="IPO",AG$3="IP out"),IF(MOD(AG30-1,18)&gt;=8,"—",16*AG30-15),"Err"))))</f>
        <v>—</v>
      </c>
      <c r="AH31" s="7" t="str">
        <f>IF(OR(AG$3="M3",AG$3="S",AG$3="STD",AG$3="",AG$3="A",AG$3="AES",AG$3="F",AG$3="Fiber"),
IF(AND(AG$3="M3",MOD(AG30-1,9)=8),"Coax"," "),IF(OR(AG$3="E",AG$3="EMB"),IF(MOD(AG30,9)=0,"—",16*AG30),IF(OR(AG$3="M",AG$3="MADI"),"—",IF(OR(AG$3="IPO",AG$3="IP out"),IF(MOD(AG30-1,18)&gt;=8,"—",16*AG30),"Err"))))</f>
        <v>—</v>
      </c>
      <c r="AI31" s="10" t="str">
        <f>IF(OR(AI$3="M3",AI$3="S",AI$3="STD",AI$3="",AI$3="A",AI$3="AES",AI$3="F",AI$3="Fiber")," ",IF(OR(AI$3="E",AI$3="EMB"),IF(MOD(AI30,9)=0,"—",16*AI30-15),IF(OR(AI$3="M",AI$3="MADI"),"—",IF(OR(AI$3="IPO",AI$3="IP out"),IF(MOD(AI30-1,18)&gt;=8,"—",16*AI30-15),"Err"))))</f>
        <v xml:space="preserve"> </v>
      </c>
      <c r="AJ31" s="7" t="str">
        <f>IF(OR(AI$3="M3",AI$3="S",AI$3="STD",AI$3="",AI$3="A",AI$3="AES",AI$3="F",AI$3="Fiber"),
IF(AND(AI$3="M3",MOD(AI30-1,9)=8),"Coax"," "),IF(OR(AI$3="E",AI$3="EMB"),IF(MOD(AI30,9)=0,"—",16*AI30),IF(OR(AI$3="M",AI$3="MADI"),"—",IF(OR(AI$3="IPO",AI$3="IP out"),IF(MOD(AI30-1,18)&gt;=8,"—",16*AI30),"Err"))))</f>
        <v xml:space="preserve"> </v>
      </c>
      <c r="AK31" s="10" t="str">
        <f>IF(OR(AK$3="M3",AK$3="S",AK$3="STD",AK$3="",AK$3="A",AK$3="AES",AK$3="F",AK$3="Fiber")," ",IF(OR(AK$3="E",AK$3="EMB"),IF(MOD(AK30,9)=0,"—",16*AK30-15),IF(OR(AK$3="M",AK$3="MADI"),"—",IF(OR(AK$3="IPO",AK$3="IP out"),IF(MOD(AK30-1,18)&gt;=8,"—",16*AK30-15),"Err"))))</f>
        <v xml:space="preserve"> </v>
      </c>
      <c r="AL31" s="7" t="str">
        <f>IF(OR(AK$3="M3",AK$3="S",AK$3="STD",AK$3="",AK$3="A",AK$3="AES",AK$3="F",AK$3="Fiber"),
IF(AND(AK$3="M3",MOD(AK30-1,9)=8),"Coax"," "),IF(OR(AK$3="E",AK$3="EMB"),IF(MOD(AK30,9)=0,"—",16*AK30),IF(OR(AK$3="M",AK$3="MADI"),"—",IF(OR(AK$3="IPO",AK$3="IP out"),IF(MOD(AK30-1,18)&gt;=8,"—",16*AK30),"Err"))))</f>
        <v xml:space="preserve"> </v>
      </c>
      <c r="AM31" s="10" t="str">
        <f>IF(OR(AM$3="M3",AM$3="S",AM$3="STD",AM$3="",AM$3="A",AM$3="AES",AM$3="F",AM$3="Fiber")," ",IF(OR(AM$3="E",AM$3="EMB"),IF(MOD(AM30,9)=0,"—",16*AM30-15),IF(OR(AM$3="M",AM$3="MADI"),"—",IF(OR(AM$3="IPO",AM$3="IP out"),IF(MOD(AM30-1,18)&gt;=8,"—",16*AM30-15),"Err"))))</f>
        <v xml:space="preserve"> </v>
      </c>
      <c r="AN31" s="7" t="str">
        <f>IF(OR(AM$3="M3",AM$3="S",AM$3="STD",AM$3="",AM$3="A",AM$3="AES",AM$3="F",AM$3="Fiber"),
IF(AND(AM$3="M3",MOD(AM30-1,9)=8),"Coax"," "),IF(OR(AM$3="E",AM$3="EMB"),IF(MOD(AM30,9)=0,"—",16*AM30),IF(OR(AM$3="M",AM$3="MADI"),"—",IF(OR(AM$3="IPO",AM$3="IP out"),IF(MOD(AM30-1,18)&gt;=8,"—",16*AM30),"Err"))))</f>
        <v xml:space="preserve"> </v>
      </c>
      <c r="AO31" s="10" t="str">
        <f>IF(OR(AO$3="M3",AO$3="S",AO$3="STD",AO$3="",AO$3="A",AO$3="AES",AO$3="F",AO$3="Fiber")," ",IF(OR(AO$3="E",AO$3="EMB"),IF(MOD(AO30,9)=0,"—",16*AO30-15),IF(OR(AO$3="M",AO$3="MADI"),"—",IF(OR(AO$3="IPO",AO$3="IP out"),IF(MOD(AO30-1,18)&gt;=8,"—",16*AO30-15),"Err"))))</f>
        <v>—</v>
      </c>
      <c r="AP31" s="7" t="str">
        <f>IF(OR(AO$3="M3",AO$3="S",AO$3="STD",AO$3="",AO$3="A",AO$3="AES",AO$3="F",AO$3="Fiber"),
IF(AND(AO$3="M3",MOD(AO30-1,9)=8),"Coax"," "),IF(OR(AO$3="E",AO$3="EMB"),IF(MOD(AO30,9)=0,"—",16*AO30),IF(OR(AO$3="M",AO$3="MADI"),"—",IF(OR(AO$3="IPO",AO$3="IP out"),IF(MOD(AO30-1,18)&gt;=8,"—",16*AO30),"Err"))))</f>
        <v>—</v>
      </c>
      <c r="AQ31" s="10">
        <f>IF(OR(AQ$3="M3",AQ$3="S",AQ$3="STD",AQ$3="",AQ$3="A",AQ$3="AES",AQ$3="F",AQ$3="Fiber")," ",IF(OR(AQ$3="E",AQ$3="EMB"),IF(MOD(AQ30,9)=0,"—",16*AQ30-15),IF(OR(AQ$3="M",AQ$3="MADI"),"—",IF(OR(AQ$3="IPO",AQ$3="IP out"),IF(MOD(AQ30-1,18)&gt;=8,"—",16*AQ30-15),"Err"))))</f>
        <v>3089</v>
      </c>
      <c r="AR31" s="7">
        <f>IF(OR(AQ$3="M3",AQ$3="S",AQ$3="STD",AQ$3="",AQ$3="A",AQ$3="AES",AQ$3="F",AQ$3="Fiber"),
IF(AND(AQ$3="M3",MOD(AQ30-1,9)=8),"Coax"," "),IF(OR(AQ$3="E",AQ$3="EMB"),IF(MOD(AQ30,9)=0,"—",16*AQ30),IF(OR(AQ$3="M",AQ$3="MADI"),"—",IF(OR(AQ$3="IPO",AQ$3="IP out"),IF(MOD(AQ30-1,18)&gt;=8,"—",16*AQ30),"Err"))))</f>
        <v>3104</v>
      </c>
      <c r="AS31" s="10" t="str">
        <f>IF(OR(AS$3="M3",AS$3="S",AS$3="STD",AS$3="",AS$3="A",AS$3="AES",AS$3="F",AS$3="Fiber")," ",IF(OR(AS$3="E",AS$3="EMB"),IF(MOD(AS30,9)=0,"—",16*AS30-15),IF(OR(AS$3="M",AS$3="MADI"),"—",IF(OR(AS$3="IPO",AS$3="IP out"),IF(MOD(AS30-1,18)&gt;=8,"—",16*AS30-15),"Err"))))</f>
        <v xml:space="preserve"> </v>
      </c>
      <c r="AT31" s="7" t="str">
        <f>IF(OR(AS$3="M3",AS$3="S",AS$3="STD",AS$3="",AS$3="A",AS$3="AES",AS$3="F",AS$3="Fiber"),
IF(AND(AS$3="M3",MOD(AS30-1,9)=8),"Coax"," "),IF(OR(AS$3="E",AS$3="EMB"),IF(MOD(AS30,9)=0,"—",16*AS30),IF(OR(AS$3="M",AS$3="MADI"),"—",IF(OR(AS$3="IPO",AS$3="IP out"),IF(MOD(AS30-1,18)&gt;=8,"—",16*AS30),"Err"))))</f>
        <v xml:space="preserve"> </v>
      </c>
      <c r="AU31" s="10" t="str">
        <f>IF(OR(AU$3="M3",AU$3="S",AU$3="STD",AU$3="",AU$3="A",AU$3="AES",AU$3="F",AU$3="Fiber")," ",IF(OR(AU$3="E",AU$3="EMB"),IF(MOD(AU30,9)=0,"—",16*AU30-15),IF(OR(AU$3="M",AU$3="MADI"),"—",IF(OR(AU$3="IPO",AU$3="IP out"),IF(MOD(AU30-1,18)&gt;=8,"—",16*AU30-15),"Err"))))</f>
        <v xml:space="preserve"> </v>
      </c>
      <c r="AV31" s="7" t="str">
        <f>IF(OR(AU$3="M3",AU$3="S",AU$3="STD",AU$3="",AU$3="A",AU$3="AES",AU$3="F",AU$3="Fiber"),
IF(AND(AU$3="M3",MOD(AU30-1,9)=8),"Coax"," "),IF(OR(AU$3="E",AU$3="EMB"),IF(MOD(AU30,9)=0,"—",16*AU30),IF(OR(AU$3="M",AU$3="MADI"),"—",IF(OR(AU$3="IPO",AU$3="IP out"),IF(MOD(AU30-1,18)&gt;=8,"—",16*AU30),"Err"))))</f>
        <v xml:space="preserve"> </v>
      </c>
      <c r="AW31" s="10" t="str">
        <f>IF(OR(AW$3="M3",AW$3="S",AW$3="STD",AW$3="",AW$3="A",AW$3="AES",AW$3="F",AW$3="Fiber")," ",IF(OR(AW$3="E",AW$3="EMB"),IF(MOD(AW30,9)=0,"—",16*AW30-15),IF(OR(AW$3="M",AW$3="MADI"),"—",IF(OR(AW$3="IPO",AW$3="IP out"),IF(MOD(AW30-1,18)&gt;=8,"—",16*AW30-15),"Err"))))</f>
        <v>—</v>
      </c>
      <c r="AX31" s="7" t="str">
        <f>IF(OR(AW$3="M3",AW$3="S",AW$3="STD",AW$3="",AW$3="A",AW$3="AES",AW$3="F",AW$3="Fiber"),
IF(AND(AW$3="M3",MOD(AW30-1,9)=8),"Coax"," "),IF(OR(AW$3="E",AW$3="EMB"),IF(MOD(AW30,9)=0,"—",16*AW30),IF(OR(AW$3="M",AW$3="MADI"),"—",IF(OR(AW$3="IPO",AW$3="IP out"),IF(MOD(AW30-1,18)&gt;=8,"—",16*AW30),"Err"))))</f>
        <v>—</v>
      </c>
      <c r="AY31" s="10" t="str">
        <f>IF(OR(AY$3="M3",AY$3="S",AY$3="STD",AY$3="",AY$3="A",AY$3="AES",AY$3="F",AY$3="Fiber")," ",IF(OR(AY$3="E",AY$3="EMB"),IF(MOD(AY30,9)=0,"—",16*AY30-15),IF(OR(AY$3="M",AY$3="MADI"),"—",IF(OR(AY$3="IPO",AY$3="IP out"),IF(MOD(AY30-1,18)&gt;=8,"—",16*AY30-15),"Err"))))</f>
        <v xml:space="preserve"> </v>
      </c>
      <c r="AZ31" s="7" t="str">
        <f>IF(OR(AY$3="M3",AY$3="S",AY$3="STD",AY$3="",AY$3="A",AY$3="AES",AY$3="F",AY$3="Fiber"),
IF(AND(AY$3="M3",MOD(AY30-1,9)=8),"Coax"," "),IF(OR(AY$3="E",AY$3="EMB"),IF(MOD(AY30,9)=0,"—",16*AY30),IF(OR(AY$3="M",AY$3="MADI"),"—",IF(OR(AY$3="IPO",AY$3="IP out"),IF(MOD(AY30-1,18)&gt;=8,"—",16*AY30),"Err"))))</f>
        <v xml:space="preserve"> </v>
      </c>
      <c r="BA31" s="10" t="str">
        <f>IF(OR(BA$3="M3",BA$3="S",BA$3="STD",BA$3="",BA$3="A",BA$3="AES",BA$3="F",BA$3="Fiber")," ",IF(OR(BA$3="E",BA$3="EMB"),IF(MOD(BA30,9)=0,"—",16*BA30-15),IF(OR(BA$3="M",BA$3="MADI"),"—",IF(OR(BA$3="IPO",BA$3="IP out"),IF(MOD(BA30-1,18)&gt;=8,"—",16*BA30-15),"Err"))))</f>
        <v xml:space="preserve"> </v>
      </c>
      <c r="BB31" s="7" t="str">
        <f>IF(OR(BA$3="M3",BA$3="S",BA$3="STD",BA$3="",BA$3="A",BA$3="AES",BA$3="F",BA$3="Fiber"),
IF(AND(BA$3="M3",MOD(BA30-1,9)=8),"Coax"," "),IF(OR(BA$3="E",BA$3="EMB"),IF(MOD(BA30,9)=0,"—",16*BA30),IF(OR(BA$3="M",BA$3="MADI"),"—",IF(OR(BA$3="IPO",BA$3="IP out"),IF(MOD(BA30-1,18)&gt;=8,"—",16*BA30),"Err"))))</f>
        <v xml:space="preserve"> </v>
      </c>
      <c r="BC31" s="10" t="str">
        <f>IF(OR(BC$3="M3",BC$3="S",BC$3="STD",BC$3="",BC$3="A",BC$3="AES",BC$3="F",BC$3="Fiber")," ",IF(OR(BC$3="E",BC$3="EMB"),IF(MOD(BC30,9)=0,"—",16*BC30-15),IF(OR(BC$3="M",BC$3="MADI"),"—",IF(OR(BC$3="IPO",BC$3="IP out"),IF(MOD(BC30-1,18)&gt;=8,"—",16*BC30-15),"Err"))))</f>
        <v xml:space="preserve"> </v>
      </c>
      <c r="BD31" s="7" t="str">
        <f>IF(OR(BC$3="M3",BC$3="S",BC$3="STD",BC$3="",BC$3="A",BC$3="AES",BC$3="F",BC$3="Fiber"),
IF(AND(BC$3="M3",MOD(BC30-1,9)=8),"Coax"," "),IF(OR(BC$3="E",BC$3="EMB"),IF(MOD(BC30,9)=0,"—",16*BC30),IF(OR(BC$3="M",BC$3="MADI"),"—",IF(OR(BC$3="IPO",BC$3="IP out"),IF(MOD(BC30-1,18)&gt;=8,"—",16*BC30),"Err"))))</f>
        <v xml:space="preserve"> </v>
      </c>
      <c r="BE31" s="10" t="str">
        <f>IF(OR(BE$3="M3",BE$3="S",BE$3="STD",BE$3="",BE$3="A",BE$3="AES",BE$3="F",BE$3="Fiber")," ",IF(OR(BE$3="E",BE$3="EMB"),IF(MOD(BE30,9)=0,"—",16*BE30-15),IF(OR(BE$3="M",BE$3="MADI"),"—",IF(OR(BE$3="IPO",BE$3="IP out"),IF(MOD(BE30-1,18)&gt;=8,"—",16*BE30-15),"Err"))))</f>
        <v>—</v>
      </c>
      <c r="BF31" s="7" t="str">
        <f>IF(OR(BE$3="M3",BE$3="S",BE$3="STD",BE$3="",BE$3="A",BE$3="AES",BE$3="F",BE$3="Fiber"),
IF(AND(BE$3="M3",MOD(BE30-1,9)=8),"Coax"," "),IF(OR(BE$3="E",BE$3="EMB"),IF(MOD(BE30,9)=0,"—",16*BE30),IF(OR(BE$3="M",BE$3="MADI"),"—",IF(OR(BE$3="IPO",BE$3="IP out"),IF(MOD(BE30-1,18)&gt;=8,"—",16*BE30),"Err"))))</f>
        <v>—</v>
      </c>
      <c r="BG31" s="10">
        <f>IF(OR(BG$3="M3",BG$3="S",BG$3="STD",BG$3="",BG$3="A",BG$3="AES",BG$3="F",BG$3="Fiber")," ",IF(OR(BG$3="E",BG$3="EMB"),IF(MOD(BG30,9)=0,"—",16*BG30-15),IF(OR(BG$3="M",BG$3="MADI"),"—",IF(OR(BG$3="IPO",BG$3="IP out"),IF(MOD(BG30-1,18)&gt;=8,"—",16*BG30-15),"Err"))))</f>
        <v>785</v>
      </c>
      <c r="BH31" s="7">
        <f>IF(OR(BG$3="M3",BG$3="S",BG$3="STD",BG$3="",BG$3="A",BG$3="AES",BG$3="F",BG$3="Fiber"),
IF(AND(BG$3="M3",MOD(BG30-1,9)=8),"Coax"," "),IF(OR(BG$3="E",BG$3="EMB"),IF(MOD(BG30,9)=0,"—",16*BG30),IF(OR(BG$3="M",BG$3="MADI"),"—",IF(OR(BG$3="IPO",BG$3="IP out"),IF(MOD(BG30-1,18)&gt;=8,"—",16*BG30),"Err"))))</f>
        <v>800</v>
      </c>
      <c r="BI31" s="10" t="str">
        <f>IF(OR(BI$3="M3",BI$3="S",BI$3="STD",BI$3="",BI$3="A",BI$3="AES",BI$3="F",BI$3="Fiber")," ",IF(OR(BI$3="E",BI$3="EMB"),IF(MOD(BI30,9)=0,"—",16*BI30-15),IF(OR(BI$3="M",BI$3="MADI"),"—",IF(OR(BI$3="IPO",BI$3="IP out"),IF(MOD(BI30-1,18)&gt;=8,"—",16*BI30-15),"Err"))))</f>
        <v xml:space="preserve"> </v>
      </c>
      <c r="BJ31" s="7" t="str">
        <f>IF(OR(BI$3="M3",BI$3="S",BI$3="STD",BI$3="",BI$3="A",BI$3="AES",BI$3="F",BI$3="Fiber"),
IF(AND(BI$3="M3",MOD(BI30-1,9)=8),"Coax"," "),IF(OR(BI$3="E",BI$3="EMB"),IF(MOD(BI30,9)=0,"—",16*BI30),IF(OR(BI$3="M",BI$3="MADI"),"—",IF(OR(BI$3="IPO",BI$3="IP out"),IF(MOD(BI30-1,18)&gt;=8,"—",16*BI30),"Err"))))</f>
        <v xml:space="preserve"> </v>
      </c>
      <c r="BK31" s="10" t="str">
        <f>IF(OR(BK$3="M3",BK$3="S",BK$3="STD",BK$3="",BK$3="A",BK$3="AES",BK$3="F",BK$3="Fiber")," ",IF(OR(BK$3="E",BK$3="EMB"),IF(MOD(BK30,9)=0,"—",16*BK30-15),IF(OR(BK$3="M",BK$3="MADI"),"—",IF(OR(BK$3="IPO",BK$3="IP out"),IF(MOD(BK30-1,18)&gt;=8,"—",16*BK30-15),"Err"))))</f>
        <v xml:space="preserve"> </v>
      </c>
      <c r="BL31" s="7" t="str">
        <f>IF(OR(BK$3="M3",BK$3="S",BK$3="STD",BK$3="",BK$3="A",BK$3="AES",BK$3="F",BK$3="Fiber"),
IF(AND(BK$3="M3",MOD(BK30-1,9)=8),"Coax"," "),IF(OR(BK$3="E",BK$3="EMB"),IF(MOD(BK30,9)=0,"—",16*BK30),IF(OR(BK$3="M",BK$3="MADI"),"—",IF(OR(BK$3="IPO",BK$3="IP out"),IF(MOD(BK30-1,18)&gt;=8,"—",16*BK30),"Err"))))</f>
        <v xml:space="preserve"> </v>
      </c>
      <c r="BM31" s="12"/>
      <c r="BN31" s="15"/>
    </row>
    <row r="32" spans="1:66" s="1" customFormat="1" x14ac:dyDescent="0.25">
      <c r="A32" s="11">
        <f>(A$2)*18-3</f>
        <v>573</v>
      </c>
      <c r="B32" s="6"/>
      <c r="C32" s="11">
        <f>(C$2)*18-3</f>
        <v>555</v>
      </c>
      <c r="D32" s="6"/>
      <c r="E32" s="11">
        <f>(E$2)*18-3</f>
        <v>537</v>
      </c>
      <c r="F32" s="6"/>
      <c r="G32" s="11">
        <f>(G$2)*18-3</f>
        <v>519</v>
      </c>
      <c r="H32" s="6"/>
      <c r="I32" s="11">
        <f>(I$2)*18-3</f>
        <v>501</v>
      </c>
      <c r="J32" s="6"/>
      <c r="K32" s="11">
        <f>(K$2)*18-3</f>
        <v>483</v>
      </c>
      <c r="L32" s="6"/>
      <c r="M32" s="11">
        <f>(M$2)*18-3</f>
        <v>465</v>
      </c>
      <c r="N32" s="6"/>
      <c r="O32" s="11">
        <f>(O$2)*18-3</f>
        <v>447</v>
      </c>
      <c r="P32" s="6"/>
      <c r="Q32" s="11">
        <f>(Q$2)*18-3</f>
        <v>429</v>
      </c>
      <c r="R32" s="6"/>
      <c r="S32" s="11">
        <f>(S$2)*18-3</f>
        <v>411</v>
      </c>
      <c r="T32" s="6"/>
      <c r="U32" s="11">
        <f>(U$2)*18-3</f>
        <v>393</v>
      </c>
      <c r="V32" s="6"/>
      <c r="W32" s="11">
        <f>(W$2)*18-3</f>
        <v>375</v>
      </c>
      <c r="X32" s="6"/>
      <c r="Y32" s="11">
        <f>(Y$2)*18-3</f>
        <v>357</v>
      </c>
      <c r="Z32" s="6"/>
      <c r="AA32" s="11">
        <f>(AA$2)*18-3</f>
        <v>339</v>
      </c>
      <c r="AB32" s="6"/>
      <c r="AC32" s="11">
        <f>(AC$2)*18-3</f>
        <v>321</v>
      </c>
      <c r="AD32" s="6"/>
      <c r="AE32" s="11">
        <f>(AE$2)*18-3</f>
        <v>303</v>
      </c>
      <c r="AF32" s="6"/>
      <c r="AG32" s="11">
        <f>(AG$2)*18-3</f>
        <v>285</v>
      </c>
      <c r="AH32" s="6"/>
      <c r="AI32" s="11">
        <f>(AI$2)*18-3</f>
        <v>267</v>
      </c>
      <c r="AJ32" s="6"/>
      <c r="AK32" s="11">
        <f>(AK$2)*18-3</f>
        <v>249</v>
      </c>
      <c r="AL32" s="6"/>
      <c r="AM32" s="11">
        <f>(AM$2)*18-3</f>
        <v>231</v>
      </c>
      <c r="AN32" s="6"/>
      <c r="AO32" s="11">
        <f>(AO$2)*18-3</f>
        <v>213</v>
      </c>
      <c r="AP32" s="6"/>
      <c r="AQ32" s="11">
        <f>(AQ$2)*18-3</f>
        <v>195</v>
      </c>
      <c r="AR32" s="6"/>
      <c r="AS32" s="11">
        <f>(AS$2)*18-3</f>
        <v>177</v>
      </c>
      <c r="AT32" s="6"/>
      <c r="AU32" s="11">
        <f>(AU$2)*18-3</f>
        <v>159</v>
      </c>
      <c r="AV32" s="6"/>
      <c r="AW32" s="11">
        <f>(AW$2)*18-3</f>
        <v>141</v>
      </c>
      <c r="AX32" s="6"/>
      <c r="AY32" s="11">
        <f>(AY$2)*18-3</f>
        <v>123</v>
      </c>
      <c r="AZ32" s="6"/>
      <c r="BA32" s="11">
        <f>(BA$2)*18-3</f>
        <v>105</v>
      </c>
      <c r="BB32" s="6"/>
      <c r="BC32" s="11">
        <f>(BC$2)*18-3</f>
        <v>87</v>
      </c>
      <c r="BD32" s="6"/>
      <c r="BE32" s="11">
        <f>(BE$2)*18-3</f>
        <v>69</v>
      </c>
      <c r="BF32" s="6"/>
      <c r="BG32" s="11">
        <f>(BG$2)*18-3</f>
        <v>51</v>
      </c>
      <c r="BH32" s="6"/>
      <c r="BI32" s="11">
        <f>(BI$2)*18-3</f>
        <v>33</v>
      </c>
      <c r="BJ32" s="6"/>
      <c r="BK32" s="11">
        <f>(BK$2)*18-3</f>
        <v>15</v>
      </c>
      <c r="BL32" s="6"/>
      <c r="BM32" s="3"/>
      <c r="BN32" s="14"/>
    </row>
    <row r="33" spans="1:70" s="5" customFormat="1" ht="13.5" x14ac:dyDescent="0.25">
      <c r="A33" s="10" t="str">
        <f>IF(OR(A$3="M3",A$3="S",A$3="STD",A$3="",A$3="A",A$3="AES",A$3="F",A$3="Fiber")," ",IF(OR(A$3="E",A$3="EMB"),IF(MOD(A32,9)=0,"—",16*A32-15),IF(OR(A$3="M",A$3="MADI"),"—",IF(OR(A$3="IPO",A$3="IP out"),IF(MOD(A32-1,18)&gt;=8,"—",16*A32-15),"Err"))))</f>
        <v>—</v>
      </c>
      <c r="B33" s="7" t="str">
        <f>IF(OR(A$3="M3",A$3="S",A$3="STD",A$3="",A$3="A",A$3="AES",A$3="F",A$3="Fiber"),
IF(AND(A$3="M3",MOD(A32-1,9)=8),"Coax"," "),IF(OR(A$3="E",A$3="EMB"),IF(MOD(A32,9)=0,"—",16*A32),IF(OR(A$3="M",A$3="MADI"),"—",IF(OR(A$3="IPO",A$3="IP out"),IF(MOD(A32-1,18)&gt;=8,"—",16*A32),"Err"))))</f>
        <v>—</v>
      </c>
      <c r="C33" s="10" t="str">
        <f>IF(OR(C$3="M3",C$3="S",C$3="STD",C$3="",C$3="A",C$3="AES",C$3="F",C$3="Fiber")," ",IF(OR(C$3="E",C$3="EMB"),IF(MOD(C32,9)=0,"—",16*C32-15),IF(OR(C$3="M",C$3="MADI"),"—",IF(OR(C$3="IPO",C$3="IP out"),IF(MOD(C32-1,18)&gt;=8,"—",16*C32-15),"Err"))))</f>
        <v>—</v>
      </c>
      <c r="D33" s="7" t="str">
        <f>IF(OR(C$3="M3",C$3="S",C$3="STD",C$3="",C$3="A",C$3="AES",C$3="F",C$3="Fiber"),
IF(AND(C$3="M3",MOD(C32-1,9)=8),"Coax"," "),IF(OR(C$3="E",C$3="EMB"),IF(MOD(C32,9)=0,"—",16*C32),IF(OR(C$3="M",C$3="MADI"),"—",IF(OR(C$3="IPO",C$3="IP out"),IF(MOD(C32-1,18)&gt;=8,"—",16*C32),"Err"))))</f>
        <v>—</v>
      </c>
      <c r="E33" s="10" t="str">
        <f>IF(OR(E$3="M3",E$3="S",E$3="STD",E$3="",E$3="A",E$3="AES",E$3="F",E$3="Fiber")," ",IF(OR(E$3="E",E$3="EMB"),IF(MOD(E32,9)=0,"—",16*E32-15),IF(OR(E$3="M",E$3="MADI"),"—",IF(OR(E$3="IPO",E$3="IP out"),IF(MOD(E32-1,18)&gt;=8,"—",16*E32-15),"Err"))))</f>
        <v>—</v>
      </c>
      <c r="F33" s="7" t="str">
        <f>IF(OR(E$3="M3",E$3="S",E$3="STD",E$3="",E$3="A",E$3="AES",E$3="F",E$3="Fiber"),
IF(AND(E$3="M3",MOD(E32-1,9)=8),"Coax"," "),IF(OR(E$3="E",E$3="EMB"),IF(MOD(E32,9)=0,"—",16*E32),IF(OR(E$3="M",E$3="MADI"),"—",IF(OR(E$3="IPO",E$3="IP out"),IF(MOD(E32-1,18)&gt;=8,"—",16*E32),"Err"))))</f>
        <v>—</v>
      </c>
      <c r="G33" s="10" t="str">
        <f>IF(OR(G$3="M3",G$3="S",G$3="STD",G$3="",G$3="A",G$3="AES",G$3="F",G$3="Fiber")," ",IF(OR(G$3="E",G$3="EMB"),IF(MOD(G32,9)=0,"—",16*G32-15),IF(OR(G$3="M",G$3="MADI"),"—",IF(OR(G$3="IPO",G$3="IP out"),IF(MOD(G32-1,18)&gt;=8,"—",16*G32-15),"Err"))))</f>
        <v>—</v>
      </c>
      <c r="H33" s="7" t="str">
        <f>IF(OR(G$3="M3",G$3="S",G$3="STD",G$3="",G$3="A",G$3="AES",G$3="F",G$3="Fiber"),
IF(AND(G$3="M3",MOD(G32-1,9)=8),"Coax"," "),IF(OR(G$3="E",G$3="EMB"),IF(MOD(G32,9)=0,"—",16*G32),IF(OR(G$3="M",G$3="MADI"),"—",IF(OR(G$3="IPO",G$3="IP out"),IF(MOD(G32-1,18)&gt;=8,"—",16*G32),"Err"))))</f>
        <v>—</v>
      </c>
      <c r="I33" s="10" t="str">
        <f>IF(OR(I$3="M3",I$3="S",I$3="STD",I$3="",I$3="A",I$3="AES",I$3="F",I$3="Fiber")," ",IF(OR(I$3="E",I$3="EMB"),IF(MOD(I32,9)=0,"—",16*I32-15),IF(OR(I$3="M",I$3="MADI"),"—",IF(OR(I$3="IPO",I$3="IP out"),IF(MOD(I32-1,18)&gt;=8,"—",16*I32-15),"Err"))))</f>
        <v>—</v>
      </c>
      <c r="J33" s="7" t="str">
        <f>IF(OR(I$3="M3",I$3="S",I$3="STD",I$3="",I$3="A",I$3="AES",I$3="F",I$3="Fiber"),
IF(AND(I$3="M3",MOD(I32-1,9)=8),"Coax"," "),IF(OR(I$3="E",I$3="EMB"),IF(MOD(I32,9)=0,"—",16*I32),IF(OR(I$3="M",I$3="MADI"),"—",IF(OR(I$3="IPO",I$3="IP out"),IF(MOD(I32-1,18)&gt;=8,"—",16*I32),"Err"))))</f>
        <v>—</v>
      </c>
      <c r="K33" s="10" t="str">
        <f>IF(OR(K$3="M3",K$3="S",K$3="STD",K$3="",K$3="A",K$3="AES",K$3="F",K$3="Fiber")," ",IF(OR(K$3="E",K$3="EMB"),IF(MOD(K32,9)=0,"—",16*K32-15),IF(OR(K$3="M",K$3="MADI"),"—",IF(OR(K$3="IPO",K$3="IP out"),IF(MOD(K32-1,18)&gt;=8,"—",16*K32-15),"Err"))))</f>
        <v>—</v>
      </c>
      <c r="L33" s="7" t="str">
        <f>IF(OR(K$3="M3",K$3="S",K$3="STD",K$3="",K$3="A",K$3="AES",K$3="F",K$3="Fiber"),
IF(AND(K$3="M3",MOD(K32-1,9)=8),"Coax"," "),IF(OR(K$3="E",K$3="EMB"),IF(MOD(K32,9)=0,"—",16*K32),IF(OR(K$3="M",K$3="MADI"),"—",IF(OR(K$3="IPO",K$3="IP out"),IF(MOD(K32-1,18)&gt;=8,"—",16*K32),"Err"))))</f>
        <v>—</v>
      </c>
      <c r="M33" s="10" t="str">
        <f>IF(OR(M$3="M3",M$3="S",M$3="STD",M$3="",M$3="A",M$3="AES",M$3="F",M$3="Fiber")," ",IF(OR(M$3="E",M$3="EMB"),IF(MOD(M32,9)=0,"—",16*M32-15),IF(OR(M$3="M",M$3="MADI"),"—",IF(OR(M$3="IPO",M$3="IP out"),IF(MOD(M32-1,18)&gt;=8,"—",16*M32-15),"Err"))))</f>
        <v xml:space="preserve"> </v>
      </c>
      <c r="N33" s="7" t="str">
        <f>IF(OR(M$3="M3",M$3="S",M$3="STD",M$3="",M$3="A",M$3="AES",M$3="F",M$3="Fiber"),
IF(AND(M$3="M3",MOD(M32-1,9)=8),"Coax"," "),IF(OR(M$3="E",M$3="EMB"),IF(MOD(M32,9)=0,"—",16*M32),IF(OR(M$3="M",M$3="MADI"),"—",IF(OR(M$3="IPO",M$3="IP out"),IF(MOD(M32-1,18)&gt;=8,"—",16*M32),"Err"))))</f>
        <v xml:space="preserve"> </v>
      </c>
      <c r="O33" s="10" t="str">
        <f>IF(OR(O$3="M3",O$3="S",O$3="STD",O$3="",O$3="A",O$3="AES",O$3="F",O$3="Fiber")," ",IF(OR(O$3="E",O$3="EMB"),IF(MOD(O32,9)=0,"—",16*O32-15),IF(OR(O$3="M",O$3="MADI"),"—",IF(OR(O$3="IPO",O$3="IP out"),IF(MOD(O32-1,18)&gt;=8,"—",16*O32-15),"Err"))))</f>
        <v xml:space="preserve"> </v>
      </c>
      <c r="P33" s="7" t="str">
        <f>IF(OR(O$3="M3",O$3="S",O$3="STD",O$3="",O$3="A",O$3="AES",O$3="F",O$3="Fiber"),
IF(AND(O$3="M3",MOD(O32-1,9)=8),"Coax"," "),IF(OR(O$3="E",O$3="EMB"),IF(MOD(O32,9)=0,"—",16*O32),IF(OR(O$3="M",O$3="MADI"),"—",IF(OR(O$3="IPO",O$3="IP out"),IF(MOD(O32-1,18)&gt;=8,"—",16*O32),"Err"))))</f>
        <v xml:space="preserve"> </v>
      </c>
      <c r="Q33" s="10" t="str">
        <f>IF(OR(Q$3="M3",Q$3="S",Q$3="STD",Q$3="",Q$3="A",Q$3="AES",Q$3="F",Q$3="Fiber")," ",IF(OR(Q$3="E",Q$3="EMB"),IF(MOD(Q32,9)=0,"—",16*Q32-15),IF(OR(Q$3="M",Q$3="MADI"),"—",IF(OR(Q$3="IPO",Q$3="IP out"),IF(MOD(Q32-1,18)&gt;=8,"—",16*Q32-15),"Err"))))</f>
        <v xml:space="preserve"> </v>
      </c>
      <c r="R33" s="7" t="str">
        <f>IF(OR(Q$3="M3",Q$3="S",Q$3="STD",Q$3="",Q$3="A",Q$3="AES",Q$3="F",Q$3="Fiber"),
IF(AND(Q$3="M3",MOD(Q32-1,9)=8),"Coax"," "),IF(OR(Q$3="E",Q$3="EMB"),IF(MOD(Q32,9)=0,"—",16*Q32),IF(OR(Q$3="M",Q$3="MADI"),"—",IF(OR(Q$3="IPO",Q$3="IP out"),IF(MOD(Q32-1,18)&gt;=8,"—",16*Q32),"Err"))))</f>
        <v xml:space="preserve"> </v>
      </c>
      <c r="S33" s="10" t="str">
        <f>IF(OR(S$3="M3",S$3="S",S$3="STD",S$3="",S$3="A",S$3="AES",S$3="F",S$3="Fiber")," ",IF(OR(S$3="E",S$3="EMB"),IF(MOD(S32,9)=0,"—",16*S32-15),IF(OR(S$3="M",S$3="MADI"),"—",IF(OR(S$3="IPO",S$3="IP out"),IF(MOD(S32-1,18)&gt;=8,"—",16*S32-15),"Err"))))</f>
        <v xml:space="preserve"> </v>
      </c>
      <c r="T33" s="7" t="str">
        <f>IF(OR(S$3="M3",S$3="S",S$3="STD",S$3="",S$3="A",S$3="AES",S$3="F",S$3="Fiber"),
IF(AND(S$3="M3",MOD(S32-1,9)=8),"Coax"," "),IF(OR(S$3="E",S$3="EMB"),IF(MOD(S32,9)=0,"—",16*S32),IF(OR(S$3="M",S$3="MADI"),"—",IF(OR(S$3="IPO",S$3="IP out"),IF(MOD(S32-1,18)&gt;=8,"—",16*S32),"Err"))))</f>
        <v xml:space="preserve"> </v>
      </c>
      <c r="U33" s="10" t="str">
        <f>IF(OR(U$3="M3",U$3="S",U$3="STD",U$3="",U$3="A",U$3="AES",U$3="F",U$3="Fiber")," ",IF(OR(U$3="E",U$3="EMB"),IF(MOD(U32,9)=0,"—",16*U32-15),IF(OR(U$3="M",U$3="MADI"),"—",IF(OR(U$3="IPO",U$3="IP out"),IF(MOD(U32-1,18)&gt;=8,"—",16*U32-15),"Err"))))</f>
        <v xml:space="preserve"> </v>
      </c>
      <c r="V33" s="7" t="str">
        <f>IF(OR(U$3="M3",U$3="S",U$3="STD",U$3="",U$3="A",U$3="AES",U$3="F",U$3="Fiber"),
IF(AND(U$3="M3",MOD(U32-1,9)=8),"Coax"," "),IF(OR(U$3="E",U$3="EMB"),IF(MOD(U32,9)=0,"—",16*U32),IF(OR(U$3="M",U$3="MADI"),"—",IF(OR(U$3="IPO",U$3="IP out"),IF(MOD(U32-1,18)&gt;=8,"—",16*U32),"Err"))))</f>
        <v xml:space="preserve"> </v>
      </c>
      <c r="W33" s="10" t="str">
        <f>IF(OR(W$3="M3",W$3="S",W$3="STD",W$3="",W$3="A",W$3="AES",W$3="F",W$3="Fiber")," ",IF(OR(W$3="E",W$3="EMB"),IF(MOD(W32,9)=0,"—",16*W32-15),IF(OR(W$3="M",W$3="MADI"),"—",IF(OR(W$3="IPO",W$3="IP out"),IF(MOD(W32-1,18)&gt;=8,"—",16*W32-15),"Err"))))</f>
        <v xml:space="preserve"> </v>
      </c>
      <c r="X33" s="7" t="str">
        <f>IF(OR(W$3="M3",W$3="S",W$3="STD",W$3="",W$3="A",W$3="AES",W$3="F",W$3="Fiber"),
IF(AND(W$3="M3",MOD(W32-1,9)=8),"Coax"," "),IF(OR(W$3="E",W$3="EMB"),IF(MOD(W32,9)=0,"—",16*W32),IF(OR(W$3="M",W$3="MADI"),"—",IF(OR(W$3="IPO",W$3="IP out"),IF(MOD(W32-1,18)&gt;=8,"—",16*W32),"Err"))))</f>
        <v xml:space="preserve"> </v>
      </c>
      <c r="Y33" s="10" t="str">
        <f>IF(OR(Y$3="M3",Y$3="S",Y$3="STD",Y$3="",Y$3="A",Y$3="AES",Y$3="F",Y$3="Fiber")," ",IF(OR(Y$3="E",Y$3="EMB"),IF(MOD(Y32,9)=0,"—",16*Y32-15),IF(OR(Y$3="M",Y$3="MADI"),"—",IF(OR(Y$3="IPO",Y$3="IP out"),IF(MOD(Y32-1,18)&gt;=8,"—",16*Y32-15),"Err"))))</f>
        <v xml:space="preserve"> </v>
      </c>
      <c r="Z33" s="7" t="str">
        <f>IF(OR(Y$3="M3",Y$3="S",Y$3="STD",Y$3="",Y$3="A",Y$3="AES",Y$3="F",Y$3="Fiber"),
IF(AND(Y$3="M3",MOD(Y32-1,9)=8),"Coax"," "),IF(OR(Y$3="E",Y$3="EMB"),IF(MOD(Y32,9)=0,"—",16*Y32),IF(OR(Y$3="M",Y$3="MADI"),"—",IF(OR(Y$3="IPO",Y$3="IP out"),IF(MOD(Y32-1,18)&gt;=8,"—",16*Y32),"Err"))))</f>
        <v xml:space="preserve"> </v>
      </c>
      <c r="AA33" s="10" t="str">
        <f>IF(OR(AA$3="M3",AA$3="S",AA$3="STD",AA$3="",AA$3="A",AA$3="AES",AA$3="F",AA$3="Fiber")," ",IF(OR(AA$3="E",AA$3="EMB"),IF(MOD(AA32,9)=0,"—",16*AA32-15),IF(OR(AA$3="M",AA$3="MADI"),"—",IF(OR(AA$3="IPO",AA$3="IP out"),IF(MOD(AA32-1,18)&gt;=8,"—",16*AA32-15),"Err"))))</f>
        <v xml:space="preserve"> </v>
      </c>
      <c r="AB33" s="7" t="str">
        <f>IF(OR(AA$3="M3",AA$3="S",AA$3="STD",AA$3="",AA$3="A",AA$3="AES",AA$3="F",AA$3="Fiber"),
IF(AND(AA$3="M3",MOD(AA32-1,9)=8),"Coax"," "),IF(OR(AA$3="E",AA$3="EMB"),IF(MOD(AA32,9)=0,"—",16*AA32),IF(OR(AA$3="M",AA$3="MADI"),"—",IF(OR(AA$3="IPO",AA$3="IP out"),IF(MOD(AA32-1,18)&gt;=8,"—",16*AA32),"Err"))))</f>
        <v xml:space="preserve"> </v>
      </c>
      <c r="AC33" s="10" t="str">
        <f>IF(OR(AC$3="M3",AC$3="S",AC$3="STD",AC$3="",AC$3="A",AC$3="AES",AC$3="F",AC$3="Fiber")," ",IF(OR(AC$3="E",AC$3="EMB"),IF(MOD(AC32,9)=0,"—",16*AC32-15),IF(OR(AC$3="M",AC$3="MADI"),"—",IF(OR(AC$3="IPO",AC$3="IP out"),IF(MOD(AC32-1,18)&gt;=8,"—",16*AC32-15),"Err"))))</f>
        <v xml:space="preserve"> </v>
      </c>
      <c r="AD33" s="7" t="str">
        <f>IF(OR(AC$3="M3",AC$3="S",AC$3="STD",AC$3="",AC$3="A",AC$3="AES",AC$3="F",AC$3="Fiber"),
IF(AND(AC$3="M3",MOD(AC32-1,9)=8),"Coax"," "),IF(OR(AC$3="E",AC$3="EMB"),IF(MOD(AC32,9)=0,"—",16*AC32),IF(OR(AC$3="M",AC$3="MADI"),"—",IF(OR(AC$3="IPO",AC$3="IP out"),IF(MOD(AC32-1,18)&gt;=8,"—",16*AC32),"Err"))))</f>
        <v xml:space="preserve"> </v>
      </c>
      <c r="AE33" s="10" t="str">
        <f>IF(OR(AE$3="M3",AE$3="S",AE$3="STD",AE$3="",AE$3="A",AE$3="AES",AE$3="F",AE$3="Fiber")," ",IF(OR(AE$3="E",AE$3="EMB"),IF(MOD(AE32,9)=0,"—",16*AE32-15),IF(OR(AE$3="M",AE$3="MADI"),"—",IF(OR(AE$3="IPO",AE$3="IP out"),IF(MOD(AE32-1,18)&gt;=8,"—",16*AE32-15),"Err"))))</f>
        <v xml:space="preserve"> </v>
      </c>
      <c r="AF33" s="7" t="str">
        <f>IF(OR(AE$3="M3",AE$3="S",AE$3="STD",AE$3="",AE$3="A",AE$3="AES",AE$3="F",AE$3="Fiber"),
IF(AND(AE$3="M3",MOD(AE32-1,9)=8),"Coax"," "),IF(OR(AE$3="E",AE$3="EMB"),IF(MOD(AE32,9)=0,"—",16*AE32),IF(OR(AE$3="M",AE$3="MADI"),"—",IF(OR(AE$3="IPO",AE$3="IP out"),IF(MOD(AE32-1,18)&gt;=8,"—",16*AE32),"Err"))))</f>
        <v xml:space="preserve"> </v>
      </c>
      <c r="AG33" s="10" t="str">
        <f>IF(OR(AG$3="M3",AG$3="S",AG$3="STD",AG$3="",AG$3="A",AG$3="AES",AG$3="F",AG$3="Fiber")," ",IF(OR(AG$3="E",AG$3="EMB"),IF(MOD(AG32,9)=0,"—",16*AG32-15),IF(OR(AG$3="M",AG$3="MADI"),"—",IF(OR(AG$3="IPO",AG$3="IP out"),IF(MOD(AG32-1,18)&gt;=8,"—",16*AG32-15),"Err"))))</f>
        <v>—</v>
      </c>
      <c r="AH33" s="7" t="str">
        <f>IF(OR(AG$3="M3",AG$3="S",AG$3="STD",AG$3="",AG$3="A",AG$3="AES",AG$3="F",AG$3="Fiber"),
IF(AND(AG$3="M3",MOD(AG32-1,9)=8),"Coax"," "),IF(OR(AG$3="E",AG$3="EMB"),IF(MOD(AG32,9)=0,"—",16*AG32),IF(OR(AG$3="M",AG$3="MADI"),"—",IF(OR(AG$3="IPO",AG$3="IP out"),IF(MOD(AG32-1,18)&gt;=8,"—",16*AG32),"Err"))))</f>
        <v>—</v>
      </c>
      <c r="AI33" s="10" t="str">
        <f>IF(OR(AI$3="M3",AI$3="S",AI$3="STD",AI$3="",AI$3="A",AI$3="AES",AI$3="F",AI$3="Fiber")," ",IF(OR(AI$3="E",AI$3="EMB"),IF(MOD(AI32,9)=0,"—",16*AI32-15),IF(OR(AI$3="M",AI$3="MADI"),"—",IF(OR(AI$3="IPO",AI$3="IP out"),IF(MOD(AI32-1,18)&gt;=8,"—",16*AI32-15),"Err"))))</f>
        <v xml:space="preserve"> </v>
      </c>
      <c r="AJ33" s="7" t="str">
        <f>IF(OR(AI$3="M3",AI$3="S",AI$3="STD",AI$3="",AI$3="A",AI$3="AES",AI$3="F",AI$3="Fiber"),
IF(AND(AI$3="M3",MOD(AI32-1,9)=8),"Coax"," "),IF(OR(AI$3="E",AI$3="EMB"),IF(MOD(AI32,9)=0,"—",16*AI32),IF(OR(AI$3="M",AI$3="MADI"),"—",IF(OR(AI$3="IPO",AI$3="IP out"),IF(MOD(AI32-1,18)&gt;=8,"—",16*AI32),"Err"))))</f>
        <v xml:space="preserve"> </v>
      </c>
      <c r="AK33" s="10" t="str">
        <f>IF(OR(AK$3="M3",AK$3="S",AK$3="STD",AK$3="",AK$3="A",AK$3="AES",AK$3="F",AK$3="Fiber")," ",IF(OR(AK$3="E",AK$3="EMB"),IF(MOD(AK32,9)=0,"—",16*AK32-15),IF(OR(AK$3="M",AK$3="MADI"),"—",IF(OR(AK$3="IPO",AK$3="IP out"),IF(MOD(AK32-1,18)&gt;=8,"—",16*AK32-15),"Err"))))</f>
        <v xml:space="preserve"> </v>
      </c>
      <c r="AL33" s="7" t="str">
        <f>IF(OR(AK$3="M3",AK$3="S",AK$3="STD",AK$3="",AK$3="A",AK$3="AES",AK$3="F",AK$3="Fiber"),
IF(AND(AK$3="M3",MOD(AK32-1,9)=8),"Coax"," "),IF(OR(AK$3="E",AK$3="EMB"),IF(MOD(AK32,9)=0,"—",16*AK32),IF(OR(AK$3="M",AK$3="MADI"),"—",IF(OR(AK$3="IPO",AK$3="IP out"),IF(MOD(AK32-1,18)&gt;=8,"—",16*AK32),"Err"))))</f>
        <v xml:space="preserve"> </v>
      </c>
      <c r="AM33" s="10" t="str">
        <f>IF(OR(AM$3="M3",AM$3="S",AM$3="STD",AM$3="",AM$3="A",AM$3="AES",AM$3="F",AM$3="Fiber")," ",IF(OR(AM$3="E",AM$3="EMB"),IF(MOD(AM32,9)=0,"—",16*AM32-15),IF(OR(AM$3="M",AM$3="MADI"),"—",IF(OR(AM$3="IPO",AM$3="IP out"),IF(MOD(AM32-1,18)&gt;=8,"—",16*AM32-15),"Err"))))</f>
        <v xml:space="preserve"> </v>
      </c>
      <c r="AN33" s="7" t="str">
        <f>IF(OR(AM$3="M3",AM$3="S",AM$3="STD",AM$3="",AM$3="A",AM$3="AES",AM$3="F",AM$3="Fiber"),
IF(AND(AM$3="M3",MOD(AM32-1,9)=8),"Coax"," "),IF(OR(AM$3="E",AM$3="EMB"),IF(MOD(AM32,9)=0,"—",16*AM32),IF(OR(AM$3="M",AM$3="MADI"),"—",IF(OR(AM$3="IPO",AM$3="IP out"),IF(MOD(AM32-1,18)&gt;=8,"—",16*AM32),"Err"))))</f>
        <v xml:space="preserve"> </v>
      </c>
      <c r="AO33" s="10" t="str">
        <f>IF(OR(AO$3="M3",AO$3="S",AO$3="STD",AO$3="",AO$3="A",AO$3="AES",AO$3="F",AO$3="Fiber")," ",IF(OR(AO$3="E",AO$3="EMB"),IF(MOD(AO32,9)=0,"—",16*AO32-15),IF(OR(AO$3="M",AO$3="MADI"),"—",IF(OR(AO$3="IPO",AO$3="IP out"),IF(MOD(AO32-1,18)&gt;=8,"—",16*AO32-15),"Err"))))</f>
        <v>—</v>
      </c>
      <c r="AP33" s="7" t="str">
        <f>IF(OR(AO$3="M3",AO$3="S",AO$3="STD",AO$3="",AO$3="A",AO$3="AES",AO$3="F",AO$3="Fiber"),
IF(AND(AO$3="M3",MOD(AO32-1,9)=8),"Coax"," "),IF(OR(AO$3="E",AO$3="EMB"),IF(MOD(AO32,9)=0,"—",16*AO32),IF(OR(AO$3="M",AO$3="MADI"),"—",IF(OR(AO$3="IPO",AO$3="IP out"),IF(MOD(AO32-1,18)&gt;=8,"—",16*AO32),"Err"))))</f>
        <v>—</v>
      </c>
      <c r="AQ33" s="10">
        <f>IF(OR(AQ$3="M3",AQ$3="S",AQ$3="STD",AQ$3="",AQ$3="A",AQ$3="AES",AQ$3="F",AQ$3="Fiber")," ",IF(OR(AQ$3="E",AQ$3="EMB"),IF(MOD(AQ32,9)=0,"—",16*AQ32-15),IF(OR(AQ$3="M",AQ$3="MADI"),"—",IF(OR(AQ$3="IPO",AQ$3="IP out"),IF(MOD(AQ32-1,18)&gt;=8,"—",16*AQ32-15),"Err"))))</f>
        <v>3105</v>
      </c>
      <c r="AR33" s="7">
        <f>IF(OR(AQ$3="M3",AQ$3="S",AQ$3="STD",AQ$3="",AQ$3="A",AQ$3="AES",AQ$3="F",AQ$3="Fiber"),
IF(AND(AQ$3="M3",MOD(AQ32-1,9)=8),"Coax"," "),IF(OR(AQ$3="E",AQ$3="EMB"),IF(MOD(AQ32,9)=0,"—",16*AQ32),IF(OR(AQ$3="M",AQ$3="MADI"),"—",IF(OR(AQ$3="IPO",AQ$3="IP out"),IF(MOD(AQ32-1,18)&gt;=8,"—",16*AQ32),"Err"))))</f>
        <v>3120</v>
      </c>
      <c r="AS33" s="10" t="str">
        <f>IF(OR(AS$3="M3",AS$3="S",AS$3="STD",AS$3="",AS$3="A",AS$3="AES",AS$3="F",AS$3="Fiber")," ",IF(OR(AS$3="E",AS$3="EMB"),IF(MOD(AS32,9)=0,"—",16*AS32-15),IF(OR(AS$3="M",AS$3="MADI"),"—",IF(OR(AS$3="IPO",AS$3="IP out"),IF(MOD(AS32-1,18)&gt;=8,"—",16*AS32-15),"Err"))))</f>
        <v xml:space="preserve"> </v>
      </c>
      <c r="AT33" s="7" t="str">
        <f>IF(OR(AS$3="M3",AS$3="S",AS$3="STD",AS$3="",AS$3="A",AS$3="AES",AS$3="F",AS$3="Fiber"),
IF(AND(AS$3="M3",MOD(AS32-1,9)=8),"Coax"," "),IF(OR(AS$3="E",AS$3="EMB"),IF(MOD(AS32,9)=0,"—",16*AS32),IF(OR(AS$3="M",AS$3="MADI"),"—",IF(OR(AS$3="IPO",AS$3="IP out"),IF(MOD(AS32-1,18)&gt;=8,"—",16*AS32),"Err"))))</f>
        <v xml:space="preserve"> </v>
      </c>
      <c r="AU33" s="10" t="str">
        <f>IF(OR(AU$3="M3",AU$3="S",AU$3="STD",AU$3="",AU$3="A",AU$3="AES",AU$3="F",AU$3="Fiber")," ",IF(OR(AU$3="E",AU$3="EMB"),IF(MOD(AU32,9)=0,"—",16*AU32-15),IF(OR(AU$3="M",AU$3="MADI"),"—",IF(OR(AU$3="IPO",AU$3="IP out"),IF(MOD(AU32-1,18)&gt;=8,"—",16*AU32-15),"Err"))))</f>
        <v xml:space="preserve"> </v>
      </c>
      <c r="AV33" s="7" t="str">
        <f>IF(OR(AU$3="M3",AU$3="S",AU$3="STD",AU$3="",AU$3="A",AU$3="AES",AU$3="F",AU$3="Fiber"),
IF(AND(AU$3="M3",MOD(AU32-1,9)=8),"Coax"," "),IF(OR(AU$3="E",AU$3="EMB"),IF(MOD(AU32,9)=0,"—",16*AU32),IF(OR(AU$3="M",AU$3="MADI"),"—",IF(OR(AU$3="IPO",AU$3="IP out"),IF(MOD(AU32-1,18)&gt;=8,"—",16*AU32),"Err"))))</f>
        <v xml:space="preserve"> </v>
      </c>
      <c r="AW33" s="10" t="str">
        <f>IF(OR(AW$3="M3",AW$3="S",AW$3="STD",AW$3="",AW$3="A",AW$3="AES",AW$3="F",AW$3="Fiber")," ",IF(OR(AW$3="E",AW$3="EMB"),IF(MOD(AW32,9)=0,"—",16*AW32-15),IF(OR(AW$3="M",AW$3="MADI"),"—",IF(OR(AW$3="IPO",AW$3="IP out"),IF(MOD(AW32-1,18)&gt;=8,"—",16*AW32-15),"Err"))))</f>
        <v>—</v>
      </c>
      <c r="AX33" s="7" t="str">
        <f>IF(OR(AW$3="M3",AW$3="S",AW$3="STD",AW$3="",AW$3="A",AW$3="AES",AW$3="F",AW$3="Fiber"),
IF(AND(AW$3="M3",MOD(AW32-1,9)=8),"Coax"," "),IF(OR(AW$3="E",AW$3="EMB"),IF(MOD(AW32,9)=0,"—",16*AW32),IF(OR(AW$3="M",AW$3="MADI"),"—",IF(OR(AW$3="IPO",AW$3="IP out"),IF(MOD(AW32-1,18)&gt;=8,"—",16*AW32),"Err"))))</f>
        <v>—</v>
      </c>
      <c r="AY33" s="10" t="str">
        <f>IF(OR(AY$3="M3",AY$3="S",AY$3="STD",AY$3="",AY$3="A",AY$3="AES",AY$3="F",AY$3="Fiber")," ",IF(OR(AY$3="E",AY$3="EMB"),IF(MOD(AY32,9)=0,"—",16*AY32-15),IF(OR(AY$3="M",AY$3="MADI"),"—",IF(OR(AY$3="IPO",AY$3="IP out"),IF(MOD(AY32-1,18)&gt;=8,"—",16*AY32-15),"Err"))))</f>
        <v xml:space="preserve"> </v>
      </c>
      <c r="AZ33" s="7" t="str">
        <f>IF(OR(AY$3="M3",AY$3="S",AY$3="STD",AY$3="",AY$3="A",AY$3="AES",AY$3="F",AY$3="Fiber"),
IF(AND(AY$3="M3",MOD(AY32-1,9)=8),"Coax"," "),IF(OR(AY$3="E",AY$3="EMB"),IF(MOD(AY32,9)=0,"—",16*AY32),IF(OR(AY$3="M",AY$3="MADI"),"—",IF(OR(AY$3="IPO",AY$3="IP out"),IF(MOD(AY32-1,18)&gt;=8,"—",16*AY32),"Err"))))</f>
        <v xml:space="preserve"> </v>
      </c>
      <c r="BA33" s="10" t="str">
        <f>IF(OR(BA$3="M3",BA$3="S",BA$3="STD",BA$3="",BA$3="A",BA$3="AES",BA$3="F",BA$3="Fiber")," ",IF(OR(BA$3="E",BA$3="EMB"),IF(MOD(BA32,9)=0,"—",16*BA32-15),IF(OR(BA$3="M",BA$3="MADI"),"—",IF(OR(BA$3="IPO",BA$3="IP out"),IF(MOD(BA32-1,18)&gt;=8,"—",16*BA32-15),"Err"))))</f>
        <v xml:space="preserve"> </v>
      </c>
      <c r="BB33" s="7" t="str">
        <f>IF(OR(BA$3="M3",BA$3="S",BA$3="STD",BA$3="",BA$3="A",BA$3="AES",BA$3="F",BA$3="Fiber"),
IF(AND(BA$3="M3",MOD(BA32-1,9)=8),"Coax"," "),IF(OR(BA$3="E",BA$3="EMB"),IF(MOD(BA32,9)=0,"—",16*BA32),IF(OR(BA$3="M",BA$3="MADI"),"—",IF(OR(BA$3="IPO",BA$3="IP out"),IF(MOD(BA32-1,18)&gt;=8,"—",16*BA32),"Err"))))</f>
        <v xml:space="preserve"> </v>
      </c>
      <c r="BC33" s="10" t="str">
        <f>IF(OR(BC$3="M3",BC$3="S",BC$3="STD",BC$3="",BC$3="A",BC$3="AES",BC$3="F",BC$3="Fiber")," ",IF(OR(BC$3="E",BC$3="EMB"),IF(MOD(BC32,9)=0,"—",16*BC32-15),IF(OR(BC$3="M",BC$3="MADI"),"—",IF(OR(BC$3="IPO",BC$3="IP out"),IF(MOD(BC32-1,18)&gt;=8,"—",16*BC32-15),"Err"))))</f>
        <v xml:space="preserve"> </v>
      </c>
      <c r="BD33" s="7" t="str">
        <f>IF(OR(BC$3="M3",BC$3="S",BC$3="STD",BC$3="",BC$3="A",BC$3="AES",BC$3="F",BC$3="Fiber"),
IF(AND(BC$3="M3",MOD(BC32-1,9)=8),"Coax"," "),IF(OR(BC$3="E",BC$3="EMB"),IF(MOD(BC32,9)=0,"—",16*BC32),IF(OR(BC$3="M",BC$3="MADI"),"—",IF(OR(BC$3="IPO",BC$3="IP out"),IF(MOD(BC32-1,18)&gt;=8,"—",16*BC32),"Err"))))</f>
        <v xml:space="preserve"> </v>
      </c>
      <c r="BE33" s="10" t="str">
        <f>IF(OR(BE$3="M3",BE$3="S",BE$3="STD",BE$3="",BE$3="A",BE$3="AES",BE$3="F",BE$3="Fiber")," ",IF(OR(BE$3="E",BE$3="EMB"),IF(MOD(BE32,9)=0,"—",16*BE32-15),IF(OR(BE$3="M",BE$3="MADI"),"—",IF(OR(BE$3="IPO",BE$3="IP out"),IF(MOD(BE32-1,18)&gt;=8,"—",16*BE32-15),"Err"))))</f>
        <v>—</v>
      </c>
      <c r="BF33" s="7" t="str">
        <f>IF(OR(BE$3="M3",BE$3="S",BE$3="STD",BE$3="",BE$3="A",BE$3="AES",BE$3="F",BE$3="Fiber"),
IF(AND(BE$3="M3",MOD(BE32-1,9)=8),"Coax"," "),IF(OR(BE$3="E",BE$3="EMB"),IF(MOD(BE32,9)=0,"—",16*BE32),IF(OR(BE$3="M",BE$3="MADI"),"—",IF(OR(BE$3="IPO",BE$3="IP out"),IF(MOD(BE32-1,18)&gt;=8,"—",16*BE32),"Err"))))</f>
        <v>—</v>
      </c>
      <c r="BG33" s="10">
        <f>IF(OR(BG$3="M3",BG$3="S",BG$3="STD",BG$3="",BG$3="A",BG$3="AES",BG$3="F",BG$3="Fiber")," ",IF(OR(BG$3="E",BG$3="EMB"),IF(MOD(BG32,9)=0,"—",16*BG32-15),IF(OR(BG$3="M",BG$3="MADI"),"—",IF(OR(BG$3="IPO",BG$3="IP out"),IF(MOD(BG32-1,18)&gt;=8,"—",16*BG32-15),"Err"))))</f>
        <v>801</v>
      </c>
      <c r="BH33" s="7">
        <f>IF(OR(BG$3="M3",BG$3="S",BG$3="STD",BG$3="",BG$3="A",BG$3="AES",BG$3="F",BG$3="Fiber"),
IF(AND(BG$3="M3",MOD(BG32-1,9)=8),"Coax"," "),IF(OR(BG$3="E",BG$3="EMB"),IF(MOD(BG32,9)=0,"—",16*BG32),IF(OR(BG$3="M",BG$3="MADI"),"—",IF(OR(BG$3="IPO",BG$3="IP out"),IF(MOD(BG32-1,18)&gt;=8,"—",16*BG32),"Err"))))</f>
        <v>816</v>
      </c>
      <c r="BI33" s="10" t="str">
        <f>IF(OR(BI$3="M3",BI$3="S",BI$3="STD",BI$3="",BI$3="A",BI$3="AES",BI$3="F",BI$3="Fiber")," ",IF(OR(BI$3="E",BI$3="EMB"),IF(MOD(BI32,9)=0,"—",16*BI32-15),IF(OR(BI$3="M",BI$3="MADI"),"—",IF(OR(BI$3="IPO",BI$3="IP out"),IF(MOD(BI32-1,18)&gt;=8,"—",16*BI32-15),"Err"))))</f>
        <v xml:space="preserve"> </v>
      </c>
      <c r="BJ33" s="7" t="str">
        <f>IF(OR(BI$3="M3",BI$3="S",BI$3="STD",BI$3="",BI$3="A",BI$3="AES",BI$3="F",BI$3="Fiber"),
IF(AND(BI$3="M3",MOD(BI32-1,9)=8),"Coax"," "),IF(OR(BI$3="E",BI$3="EMB"),IF(MOD(BI32,9)=0,"—",16*BI32),IF(OR(BI$3="M",BI$3="MADI"),"—",IF(OR(BI$3="IPO",BI$3="IP out"),IF(MOD(BI32-1,18)&gt;=8,"—",16*BI32),"Err"))))</f>
        <v xml:space="preserve"> </v>
      </c>
      <c r="BK33" s="10" t="str">
        <f>IF(OR(BK$3="M3",BK$3="S",BK$3="STD",BK$3="",BK$3="A",BK$3="AES",BK$3="F",BK$3="Fiber")," ",IF(OR(BK$3="E",BK$3="EMB"),IF(MOD(BK32,9)=0,"—",16*BK32-15),IF(OR(BK$3="M",BK$3="MADI"),"—",IF(OR(BK$3="IPO",BK$3="IP out"),IF(MOD(BK32-1,18)&gt;=8,"—",16*BK32-15),"Err"))))</f>
        <v xml:space="preserve"> </v>
      </c>
      <c r="BL33" s="7" t="str">
        <f>IF(OR(BK$3="M3",BK$3="S",BK$3="STD",BK$3="",BK$3="A",BK$3="AES",BK$3="F",BK$3="Fiber"),
IF(AND(BK$3="M3",MOD(BK32-1,9)=8),"Coax"," "),IF(OR(BK$3="E",BK$3="EMB"),IF(MOD(BK32,9)=0,"—",16*BK32),IF(OR(BK$3="M",BK$3="MADI"),"—",IF(OR(BK$3="IPO",BK$3="IP out"),IF(MOD(BK32-1,18)&gt;=8,"—",16*BK32),"Err"))))</f>
        <v xml:space="preserve"> </v>
      </c>
      <c r="BM33" s="12"/>
      <c r="BN33" s="15"/>
    </row>
    <row r="34" spans="1:70" s="1" customFormat="1" x14ac:dyDescent="0.25">
      <c r="A34" s="11">
        <f>(A$2)*18-2</f>
        <v>574</v>
      </c>
      <c r="B34" s="6"/>
      <c r="C34" s="11">
        <f>(C$2)*18-2</f>
        <v>556</v>
      </c>
      <c r="D34" s="6"/>
      <c r="E34" s="11">
        <f>(E$2)*18-2</f>
        <v>538</v>
      </c>
      <c r="F34" s="6"/>
      <c r="G34" s="11">
        <f>(G$2)*18-2</f>
        <v>520</v>
      </c>
      <c r="H34" s="6"/>
      <c r="I34" s="11">
        <f>(I$2)*18-2</f>
        <v>502</v>
      </c>
      <c r="J34" s="6"/>
      <c r="K34" s="11">
        <f>(K$2)*18-2</f>
        <v>484</v>
      </c>
      <c r="L34" s="6"/>
      <c r="M34" s="11">
        <f>(M$2)*18-2</f>
        <v>466</v>
      </c>
      <c r="N34" s="6"/>
      <c r="O34" s="11">
        <f>(O$2)*18-2</f>
        <v>448</v>
      </c>
      <c r="P34" s="6"/>
      <c r="Q34" s="11">
        <f>(Q$2)*18-2</f>
        <v>430</v>
      </c>
      <c r="R34" s="6"/>
      <c r="S34" s="11">
        <f>(S$2)*18-2</f>
        <v>412</v>
      </c>
      <c r="T34" s="6"/>
      <c r="U34" s="11">
        <f>(U$2)*18-2</f>
        <v>394</v>
      </c>
      <c r="V34" s="6"/>
      <c r="W34" s="11">
        <f>(W$2)*18-2</f>
        <v>376</v>
      </c>
      <c r="X34" s="6"/>
      <c r="Y34" s="11">
        <f>(Y$2)*18-2</f>
        <v>358</v>
      </c>
      <c r="Z34" s="6"/>
      <c r="AA34" s="11">
        <f>(AA$2)*18-2</f>
        <v>340</v>
      </c>
      <c r="AB34" s="6"/>
      <c r="AC34" s="11">
        <f>(AC$2)*18-2</f>
        <v>322</v>
      </c>
      <c r="AD34" s="6"/>
      <c r="AE34" s="11">
        <f>(AE$2)*18-2</f>
        <v>304</v>
      </c>
      <c r="AF34" s="6"/>
      <c r="AG34" s="11">
        <f>(AG$2)*18-2</f>
        <v>286</v>
      </c>
      <c r="AH34" s="6"/>
      <c r="AI34" s="11">
        <f>(AI$2)*18-2</f>
        <v>268</v>
      </c>
      <c r="AJ34" s="6"/>
      <c r="AK34" s="11">
        <f>(AK$2)*18-2</f>
        <v>250</v>
      </c>
      <c r="AL34" s="6"/>
      <c r="AM34" s="11">
        <f>(AM$2)*18-2</f>
        <v>232</v>
      </c>
      <c r="AN34" s="6"/>
      <c r="AO34" s="11">
        <f>(AO$2)*18-2</f>
        <v>214</v>
      </c>
      <c r="AP34" s="6"/>
      <c r="AQ34" s="11">
        <f>(AQ$2)*18-2</f>
        <v>196</v>
      </c>
      <c r="AR34" s="6"/>
      <c r="AS34" s="11">
        <f>(AS$2)*18-2</f>
        <v>178</v>
      </c>
      <c r="AT34" s="6"/>
      <c r="AU34" s="11">
        <f>(AU$2)*18-2</f>
        <v>160</v>
      </c>
      <c r="AV34" s="6"/>
      <c r="AW34" s="11">
        <f>(AW$2)*18-2</f>
        <v>142</v>
      </c>
      <c r="AX34" s="6"/>
      <c r="AY34" s="11">
        <f>(AY$2)*18-2</f>
        <v>124</v>
      </c>
      <c r="AZ34" s="6"/>
      <c r="BA34" s="11">
        <f>(BA$2)*18-2</f>
        <v>106</v>
      </c>
      <c r="BB34" s="6"/>
      <c r="BC34" s="11">
        <f>(BC$2)*18-2</f>
        <v>88</v>
      </c>
      <c r="BD34" s="6"/>
      <c r="BE34" s="11">
        <f>(BE$2)*18-2</f>
        <v>70</v>
      </c>
      <c r="BF34" s="6"/>
      <c r="BG34" s="11">
        <f>(BG$2)*18-2</f>
        <v>52</v>
      </c>
      <c r="BH34" s="6"/>
      <c r="BI34" s="11">
        <f>(BI$2)*18-2</f>
        <v>34</v>
      </c>
      <c r="BJ34" s="6"/>
      <c r="BK34" s="11">
        <f>(BK$2)*18-2</f>
        <v>16</v>
      </c>
      <c r="BL34" s="6"/>
      <c r="BM34" s="3"/>
      <c r="BN34" s="14"/>
    </row>
    <row r="35" spans="1:70" s="5" customFormat="1" ht="13.5" x14ac:dyDescent="0.25">
      <c r="A35" s="10" t="str">
        <f>IF(OR(A$3="M3",A$3="S",A$3="STD",A$3="",A$3="A",A$3="AES",A$3="F",A$3="Fiber")," ",IF(OR(A$3="E",A$3="EMB"),IF(MOD(A34,9)=0,"—",16*A34-15),IF(OR(A$3="M",A$3="MADI"),"—",IF(OR(A$3="IPO",A$3="IP out"),IF(MOD(A34-1,18)&gt;=8,"—",16*A34-15),"Err"))))</f>
        <v>—</v>
      </c>
      <c r="B35" s="7" t="str">
        <f>IF(OR(A$3="M3",A$3="S",A$3="STD",A$3="",A$3="A",A$3="AES",A$3="F",A$3="Fiber"),
IF(AND(A$3="M3",MOD(A34-1,9)=8),"Coax"," "),IF(OR(A$3="E",A$3="EMB"),IF(MOD(A34,9)=0,"—",16*A34),IF(OR(A$3="M",A$3="MADI"),"—",IF(OR(A$3="IPO",A$3="IP out"),IF(MOD(A34-1,18)&gt;=8,"—",16*A34),"Err"))))</f>
        <v>—</v>
      </c>
      <c r="C35" s="10" t="str">
        <f>IF(OR(C$3="M3",C$3="S",C$3="STD",C$3="",C$3="A",C$3="AES",C$3="F",C$3="Fiber")," ",IF(OR(C$3="E",C$3="EMB"),IF(MOD(C34,9)=0,"—",16*C34-15),IF(OR(C$3="M",C$3="MADI"),"—",IF(OR(C$3="IPO",C$3="IP out"),IF(MOD(C34-1,18)&gt;=8,"—",16*C34-15),"Err"))))</f>
        <v>—</v>
      </c>
      <c r="D35" s="7" t="str">
        <f>IF(OR(C$3="M3",C$3="S",C$3="STD",C$3="",C$3="A",C$3="AES",C$3="F",C$3="Fiber"),
IF(AND(C$3="M3",MOD(C34-1,9)=8),"Coax"," "),IF(OR(C$3="E",C$3="EMB"),IF(MOD(C34,9)=0,"—",16*C34),IF(OR(C$3="M",C$3="MADI"),"—",IF(OR(C$3="IPO",C$3="IP out"),IF(MOD(C34-1,18)&gt;=8,"—",16*C34),"Err"))))</f>
        <v>—</v>
      </c>
      <c r="E35" s="10" t="str">
        <f>IF(OR(E$3="M3",E$3="S",E$3="STD",E$3="",E$3="A",E$3="AES",E$3="F",E$3="Fiber")," ",IF(OR(E$3="E",E$3="EMB"),IF(MOD(E34,9)=0,"—",16*E34-15),IF(OR(E$3="M",E$3="MADI"),"—",IF(OR(E$3="IPO",E$3="IP out"),IF(MOD(E34-1,18)&gt;=8,"—",16*E34-15),"Err"))))</f>
        <v>—</v>
      </c>
      <c r="F35" s="7" t="str">
        <f>IF(OR(E$3="M3",E$3="S",E$3="STD",E$3="",E$3="A",E$3="AES",E$3="F",E$3="Fiber"),
IF(AND(E$3="M3",MOD(E34-1,9)=8),"Coax"," "),IF(OR(E$3="E",E$3="EMB"),IF(MOD(E34,9)=0,"—",16*E34),IF(OR(E$3="M",E$3="MADI"),"—",IF(OR(E$3="IPO",E$3="IP out"),IF(MOD(E34-1,18)&gt;=8,"—",16*E34),"Err"))))</f>
        <v>—</v>
      </c>
      <c r="G35" s="10" t="str">
        <f>IF(OR(G$3="M3",G$3="S",G$3="STD",G$3="",G$3="A",G$3="AES",G$3="F",G$3="Fiber")," ",IF(OR(G$3="E",G$3="EMB"),IF(MOD(G34,9)=0,"—",16*G34-15),IF(OR(G$3="M",G$3="MADI"),"—",IF(OR(G$3="IPO",G$3="IP out"),IF(MOD(G34-1,18)&gt;=8,"—",16*G34-15),"Err"))))</f>
        <v>—</v>
      </c>
      <c r="H35" s="7" t="str">
        <f>IF(OR(G$3="M3",G$3="S",G$3="STD",G$3="",G$3="A",G$3="AES",G$3="F",G$3="Fiber"),
IF(AND(G$3="M3",MOD(G34-1,9)=8),"Coax"," "),IF(OR(G$3="E",G$3="EMB"),IF(MOD(G34,9)=0,"—",16*G34),IF(OR(G$3="M",G$3="MADI"),"—",IF(OR(G$3="IPO",G$3="IP out"),IF(MOD(G34-1,18)&gt;=8,"—",16*G34),"Err"))))</f>
        <v>—</v>
      </c>
      <c r="I35" s="10" t="str">
        <f>IF(OR(I$3="M3",I$3="S",I$3="STD",I$3="",I$3="A",I$3="AES",I$3="F",I$3="Fiber")," ",IF(OR(I$3="E",I$3="EMB"),IF(MOD(I34,9)=0,"—",16*I34-15),IF(OR(I$3="M",I$3="MADI"),"—",IF(OR(I$3="IPO",I$3="IP out"),IF(MOD(I34-1,18)&gt;=8,"—",16*I34-15),"Err"))))</f>
        <v>—</v>
      </c>
      <c r="J35" s="7" t="str">
        <f>IF(OR(I$3="M3",I$3="S",I$3="STD",I$3="",I$3="A",I$3="AES",I$3="F",I$3="Fiber"),
IF(AND(I$3="M3",MOD(I34-1,9)=8),"Coax"," "),IF(OR(I$3="E",I$3="EMB"),IF(MOD(I34,9)=0,"—",16*I34),IF(OR(I$3="M",I$3="MADI"),"—",IF(OR(I$3="IPO",I$3="IP out"),IF(MOD(I34-1,18)&gt;=8,"—",16*I34),"Err"))))</f>
        <v>—</v>
      </c>
      <c r="K35" s="10" t="str">
        <f>IF(OR(K$3="M3",K$3="S",K$3="STD",K$3="",K$3="A",K$3="AES",K$3="F",K$3="Fiber")," ",IF(OR(K$3="E",K$3="EMB"),IF(MOD(K34,9)=0,"—",16*K34-15),IF(OR(K$3="M",K$3="MADI"),"—",IF(OR(K$3="IPO",K$3="IP out"),IF(MOD(K34-1,18)&gt;=8,"—",16*K34-15),"Err"))))</f>
        <v>—</v>
      </c>
      <c r="L35" s="7" t="str">
        <f>IF(OR(K$3="M3",K$3="S",K$3="STD",K$3="",K$3="A",K$3="AES",K$3="F",K$3="Fiber"),
IF(AND(K$3="M3",MOD(K34-1,9)=8),"Coax"," "),IF(OR(K$3="E",K$3="EMB"),IF(MOD(K34,9)=0,"—",16*K34),IF(OR(K$3="M",K$3="MADI"),"—",IF(OR(K$3="IPO",K$3="IP out"),IF(MOD(K34-1,18)&gt;=8,"—",16*K34),"Err"))))</f>
        <v>—</v>
      </c>
      <c r="M35" s="10" t="str">
        <f>IF(OR(M$3="M3",M$3="S",M$3="STD",M$3="",M$3="A",M$3="AES",M$3="F",M$3="Fiber")," ",IF(OR(M$3="E",M$3="EMB"),IF(MOD(M34,9)=0,"—",16*M34-15),IF(OR(M$3="M",M$3="MADI"),"—",IF(OR(M$3="IPO",M$3="IP out"),IF(MOD(M34-1,18)&gt;=8,"—",16*M34-15),"Err"))))</f>
        <v xml:space="preserve"> </v>
      </c>
      <c r="N35" s="7" t="str">
        <f>IF(OR(M$3="M3",M$3="S",M$3="STD",M$3="",M$3="A",M$3="AES",M$3="F",M$3="Fiber"),
IF(AND(M$3="M3",MOD(M34-1,9)=8),"Coax"," "),IF(OR(M$3="E",M$3="EMB"),IF(MOD(M34,9)=0,"—",16*M34),IF(OR(M$3="M",M$3="MADI"),"—",IF(OR(M$3="IPO",M$3="IP out"),IF(MOD(M34-1,18)&gt;=8,"—",16*M34),"Err"))))</f>
        <v xml:space="preserve"> </v>
      </c>
      <c r="O35" s="10" t="str">
        <f>IF(OR(O$3="M3",O$3="S",O$3="STD",O$3="",O$3="A",O$3="AES",O$3="F",O$3="Fiber")," ",IF(OR(O$3="E",O$3="EMB"),IF(MOD(O34,9)=0,"—",16*O34-15),IF(OR(O$3="M",O$3="MADI"),"—",IF(OR(O$3="IPO",O$3="IP out"),IF(MOD(O34-1,18)&gt;=8,"—",16*O34-15),"Err"))))</f>
        <v xml:space="preserve"> </v>
      </c>
      <c r="P35" s="7" t="str">
        <f>IF(OR(O$3="M3",O$3="S",O$3="STD",O$3="",O$3="A",O$3="AES",O$3="F",O$3="Fiber"),
IF(AND(O$3="M3",MOD(O34-1,9)=8),"Coax"," "),IF(OR(O$3="E",O$3="EMB"),IF(MOD(O34,9)=0,"—",16*O34),IF(OR(O$3="M",O$3="MADI"),"—",IF(OR(O$3="IPO",O$3="IP out"),IF(MOD(O34-1,18)&gt;=8,"—",16*O34),"Err"))))</f>
        <v xml:space="preserve"> </v>
      </c>
      <c r="Q35" s="10" t="str">
        <f>IF(OR(Q$3="M3",Q$3="S",Q$3="STD",Q$3="",Q$3="A",Q$3="AES",Q$3="F",Q$3="Fiber")," ",IF(OR(Q$3="E",Q$3="EMB"),IF(MOD(Q34,9)=0,"—",16*Q34-15),IF(OR(Q$3="M",Q$3="MADI"),"—",IF(OR(Q$3="IPO",Q$3="IP out"),IF(MOD(Q34-1,18)&gt;=8,"—",16*Q34-15),"Err"))))</f>
        <v xml:space="preserve"> </v>
      </c>
      <c r="R35" s="7" t="str">
        <f>IF(OR(Q$3="M3",Q$3="S",Q$3="STD",Q$3="",Q$3="A",Q$3="AES",Q$3="F",Q$3="Fiber"),
IF(AND(Q$3="M3",MOD(Q34-1,9)=8),"Coax"," "),IF(OR(Q$3="E",Q$3="EMB"),IF(MOD(Q34,9)=0,"—",16*Q34),IF(OR(Q$3="M",Q$3="MADI"),"—",IF(OR(Q$3="IPO",Q$3="IP out"),IF(MOD(Q34-1,18)&gt;=8,"—",16*Q34),"Err"))))</f>
        <v xml:space="preserve"> </v>
      </c>
      <c r="S35" s="10" t="str">
        <f>IF(OR(S$3="M3",S$3="S",S$3="STD",S$3="",S$3="A",S$3="AES",S$3="F",S$3="Fiber")," ",IF(OR(S$3="E",S$3="EMB"),IF(MOD(S34,9)=0,"—",16*S34-15),IF(OR(S$3="M",S$3="MADI"),"—",IF(OR(S$3="IPO",S$3="IP out"),IF(MOD(S34-1,18)&gt;=8,"—",16*S34-15),"Err"))))</f>
        <v xml:space="preserve"> </v>
      </c>
      <c r="T35" s="7" t="str">
        <f>IF(OR(S$3="M3",S$3="S",S$3="STD",S$3="",S$3="A",S$3="AES",S$3="F",S$3="Fiber"),
IF(AND(S$3="M3",MOD(S34-1,9)=8),"Coax"," "),IF(OR(S$3="E",S$3="EMB"),IF(MOD(S34,9)=0,"—",16*S34),IF(OR(S$3="M",S$3="MADI"),"—",IF(OR(S$3="IPO",S$3="IP out"),IF(MOD(S34-1,18)&gt;=8,"—",16*S34),"Err"))))</f>
        <v xml:space="preserve"> </v>
      </c>
      <c r="U35" s="10" t="str">
        <f>IF(OR(U$3="M3",U$3="S",U$3="STD",U$3="",U$3="A",U$3="AES",U$3="F",U$3="Fiber")," ",IF(OR(U$3="E",U$3="EMB"),IF(MOD(U34,9)=0,"—",16*U34-15),IF(OR(U$3="M",U$3="MADI"),"—",IF(OR(U$3="IPO",U$3="IP out"),IF(MOD(U34-1,18)&gt;=8,"—",16*U34-15),"Err"))))</f>
        <v xml:space="preserve"> </v>
      </c>
      <c r="V35" s="7" t="str">
        <f>IF(OR(U$3="M3",U$3="S",U$3="STD",U$3="",U$3="A",U$3="AES",U$3="F",U$3="Fiber"),
IF(AND(U$3="M3",MOD(U34-1,9)=8),"Coax"," "),IF(OR(U$3="E",U$3="EMB"),IF(MOD(U34,9)=0,"—",16*U34),IF(OR(U$3="M",U$3="MADI"),"—",IF(OR(U$3="IPO",U$3="IP out"),IF(MOD(U34-1,18)&gt;=8,"—",16*U34),"Err"))))</f>
        <v xml:space="preserve"> </v>
      </c>
      <c r="W35" s="10" t="str">
        <f>IF(OR(W$3="M3",W$3="S",W$3="STD",W$3="",W$3="A",W$3="AES",W$3="F",W$3="Fiber")," ",IF(OR(W$3="E",W$3="EMB"),IF(MOD(W34,9)=0,"—",16*W34-15),IF(OR(W$3="M",W$3="MADI"),"—",IF(OR(W$3="IPO",W$3="IP out"),IF(MOD(W34-1,18)&gt;=8,"—",16*W34-15),"Err"))))</f>
        <v xml:space="preserve"> </v>
      </c>
      <c r="X35" s="7" t="str">
        <f>IF(OR(W$3="M3",W$3="S",W$3="STD",W$3="",W$3="A",W$3="AES",W$3="F",W$3="Fiber"),
IF(AND(W$3="M3",MOD(W34-1,9)=8),"Coax"," "),IF(OR(W$3="E",W$3="EMB"),IF(MOD(W34,9)=0,"—",16*W34),IF(OR(W$3="M",W$3="MADI"),"—",IF(OR(W$3="IPO",W$3="IP out"),IF(MOD(W34-1,18)&gt;=8,"—",16*W34),"Err"))))</f>
        <v xml:space="preserve"> </v>
      </c>
      <c r="Y35" s="10" t="str">
        <f>IF(OR(Y$3="M3",Y$3="S",Y$3="STD",Y$3="",Y$3="A",Y$3="AES",Y$3="F",Y$3="Fiber")," ",IF(OR(Y$3="E",Y$3="EMB"),IF(MOD(Y34,9)=0,"—",16*Y34-15),IF(OR(Y$3="M",Y$3="MADI"),"—",IF(OR(Y$3="IPO",Y$3="IP out"),IF(MOD(Y34-1,18)&gt;=8,"—",16*Y34-15),"Err"))))</f>
        <v xml:space="preserve"> </v>
      </c>
      <c r="Z35" s="7" t="str">
        <f>IF(OR(Y$3="M3",Y$3="S",Y$3="STD",Y$3="",Y$3="A",Y$3="AES",Y$3="F",Y$3="Fiber"),
IF(AND(Y$3="M3",MOD(Y34-1,9)=8),"Coax"," "),IF(OR(Y$3="E",Y$3="EMB"),IF(MOD(Y34,9)=0,"—",16*Y34),IF(OR(Y$3="M",Y$3="MADI"),"—",IF(OR(Y$3="IPO",Y$3="IP out"),IF(MOD(Y34-1,18)&gt;=8,"—",16*Y34),"Err"))))</f>
        <v xml:space="preserve"> </v>
      </c>
      <c r="AA35" s="10" t="str">
        <f>IF(OR(AA$3="M3",AA$3="S",AA$3="STD",AA$3="",AA$3="A",AA$3="AES",AA$3="F",AA$3="Fiber")," ",IF(OR(AA$3="E",AA$3="EMB"),IF(MOD(AA34,9)=0,"—",16*AA34-15),IF(OR(AA$3="M",AA$3="MADI"),"—",IF(OR(AA$3="IPO",AA$3="IP out"),IF(MOD(AA34-1,18)&gt;=8,"—",16*AA34-15),"Err"))))</f>
        <v xml:space="preserve"> </v>
      </c>
      <c r="AB35" s="7" t="str">
        <f>IF(OR(AA$3="M3",AA$3="S",AA$3="STD",AA$3="",AA$3="A",AA$3="AES",AA$3="F",AA$3="Fiber"),
IF(AND(AA$3="M3",MOD(AA34-1,9)=8),"Coax"," "),IF(OR(AA$3="E",AA$3="EMB"),IF(MOD(AA34,9)=0,"—",16*AA34),IF(OR(AA$3="M",AA$3="MADI"),"—",IF(OR(AA$3="IPO",AA$3="IP out"),IF(MOD(AA34-1,18)&gt;=8,"—",16*AA34),"Err"))))</f>
        <v xml:space="preserve"> </v>
      </c>
      <c r="AC35" s="10" t="str">
        <f>IF(OR(AC$3="M3",AC$3="S",AC$3="STD",AC$3="",AC$3="A",AC$3="AES",AC$3="F",AC$3="Fiber")," ",IF(OR(AC$3="E",AC$3="EMB"),IF(MOD(AC34,9)=0,"—",16*AC34-15),IF(OR(AC$3="M",AC$3="MADI"),"—",IF(OR(AC$3="IPO",AC$3="IP out"),IF(MOD(AC34-1,18)&gt;=8,"—",16*AC34-15),"Err"))))</f>
        <v xml:space="preserve"> </v>
      </c>
      <c r="AD35" s="7" t="str">
        <f>IF(OR(AC$3="M3",AC$3="S",AC$3="STD",AC$3="",AC$3="A",AC$3="AES",AC$3="F",AC$3="Fiber"),
IF(AND(AC$3="M3",MOD(AC34-1,9)=8),"Coax"," "),IF(OR(AC$3="E",AC$3="EMB"),IF(MOD(AC34,9)=0,"—",16*AC34),IF(OR(AC$3="M",AC$3="MADI"),"—",IF(OR(AC$3="IPO",AC$3="IP out"),IF(MOD(AC34-1,18)&gt;=8,"—",16*AC34),"Err"))))</f>
        <v xml:space="preserve"> </v>
      </c>
      <c r="AE35" s="10" t="str">
        <f>IF(OR(AE$3="M3",AE$3="S",AE$3="STD",AE$3="",AE$3="A",AE$3="AES",AE$3="F",AE$3="Fiber")," ",IF(OR(AE$3="E",AE$3="EMB"),IF(MOD(AE34,9)=0,"—",16*AE34-15),IF(OR(AE$3="M",AE$3="MADI"),"—",IF(OR(AE$3="IPO",AE$3="IP out"),IF(MOD(AE34-1,18)&gt;=8,"—",16*AE34-15),"Err"))))</f>
        <v xml:space="preserve"> </v>
      </c>
      <c r="AF35" s="7" t="str">
        <f>IF(OR(AE$3="M3",AE$3="S",AE$3="STD",AE$3="",AE$3="A",AE$3="AES",AE$3="F",AE$3="Fiber"),
IF(AND(AE$3="M3",MOD(AE34-1,9)=8),"Coax"," "),IF(OR(AE$3="E",AE$3="EMB"),IF(MOD(AE34,9)=0,"—",16*AE34),IF(OR(AE$3="M",AE$3="MADI"),"—",IF(OR(AE$3="IPO",AE$3="IP out"),IF(MOD(AE34-1,18)&gt;=8,"—",16*AE34),"Err"))))</f>
        <v xml:space="preserve"> </v>
      </c>
      <c r="AG35" s="10" t="str">
        <f>IF(OR(AG$3="M3",AG$3="S",AG$3="STD",AG$3="",AG$3="A",AG$3="AES",AG$3="F",AG$3="Fiber")," ",IF(OR(AG$3="E",AG$3="EMB"),IF(MOD(AG34,9)=0,"—",16*AG34-15),IF(OR(AG$3="M",AG$3="MADI"),"—",IF(OR(AG$3="IPO",AG$3="IP out"),IF(MOD(AG34-1,18)&gt;=8,"—",16*AG34-15),"Err"))))</f>
        <v>—</v>
      </c>
      <c r="AH35" s="7" t="str">
        <f>IF(OR(AG$3="M3",AG$3="S",AG$3="STD",AG$3="",AG$3="A",AG$3="AES",AG$3="F",AG$3="Fiber"),
IF(AND(AG$3="M3",MOD(AG34-1,9)=8),"Coax"," "),IF(OR(AG$3="E",AG$3="EMB"),IF(MOD(AG34,9)=0,"—",16*AG34),IF(OR(AG$3="M",AG$3="MADI"),"—",IF(OR(AG$3="IPO",AG$3="IP out"),IF(MOD(AG34-1,18)&gt;=8,"—",16*AG34),"Err"))))</f>
        <v>—</v>
      </c>
      <c r="AI35" s="10" t="str">
        <f>IF(OR(AI$3="M3",AI$3="S",AI$3="STD",AI$3="",AI$3="A",AI$3="AES",AI$3="F",AI$3="Fiber")," ",IF(OR(AI$3="E",AI$3="EMB"),IF(MOD(AI34,9)=0,"—",16*AI34-15),IF(OR(AI$3="M",AI$3="MADI"),"—",IF(OR(AI$3="IPO",AI$3="IP out"),IF(MOD(AI34-1,18)&gt;=8,"—",16*AI34-15),"Err"))))</f>
        <v xml:space="preserve"> </v>
      </c>
      <c r="AJ35" s="7" t="str">
        <f>IF(OR(AI$3="M3",AI$3="S",AI$3="STD",AI$3="",AI$3="A",AI$3="AES",AI$3="F",AI$3="Fiber"),
IF(AND(AI$3="M3",MOD(AI34-1,9)=8),"Coax"," "),IF(OR(AI$3="E",AI$3="EMB"),IF(MOD(AI34,9)=0,"—",16*AI34),IF(OR(AI$3="M",AI$3="MADI"),"—",IF(OR(AI$3="IPO",AI$3="IP out"),IF(MOD(AI34-1,18)&gt;=8,"—",16*AI34),"Err"))))</f>
        <v xml:space="preserve"> </v>
      </c>
      <c r="AK35" s="10" t="str">
        <f>IF(OR(AK$3="M3",AK$3="S",AK$3="STD",AK$3="",AK$3="A",AK$3="AES",AK$3="F",AK$3="Fiber")," ",IF(OR(AK$3="E",AK$3="EMB"),IF(MOD(AK34,9)=0,"—",16*AK34-15),IF(OR(AK$3="M",AK$3="MADI"),"—",IF(OR(AK$3="IPO",AK$3="IP out"),IF(MOD(AK34-1,18)&gt;=8,"—",16*AK34-15),"Err"))))</f>
        <v xml:space="preserve"> </v>
      </c>
      <c r="AL35" s="7" t="str">
        <f>IF(OR(AK$3="M3",AK$3="S",AK$3="STD",AK$3="",AK$3="A",AK$3="AES",AK$3="F",AK$3="Fiber"),
IF(AND(AK$3="M3",MOD(AK34-1,9)=8),"Coax"," "),IF(OR(AK$3="E",AK$3="EMB"),IF(MOD(AK34,9)=0,"—",16*AK34),IF(OR(AK$3="M",AK$3="MADI"),"—",IF(OR(AK$3="IPO",AK$3="IP out"),IF(MOD(AK34-1,18)&gt;=8,"—",16*AK34),"Err"))))</f>
        <v xml:space="preserve"> </v>
      </c>
      <c r="AM35" s="10" t="str">
        <f>IF(OR(AM$3="M3",AM$3="S",AM$3="STD",AM$3="",AM$3="A",AM$3="AES",AM$3="F",AM$3="Fiber")," ",IF(OR(AM$3="E",AM$3="EMB"),IF(MOD(AM34,9)=0,"—",16*AM34-15),IF(OR(AM$3="M",AM$3="MADI"),"—",IF(OR(AM$3="IPO",AM$3="IP out"),IF(MOD(AM34-1,18)&gt;=8,"—",16*AM34-15),"Err"))))</f>
        <v xml:space="preserve"> </v>
      </c>
      <c r="AN35" s="7" t="str">
        <f>IF(OR(AM$3="M3",AM$3="S",AM$3="STD",AM$3="",AM$3="A",AM$3="AES",AM$3="F",AM$3="Fiber"),
IF(AND(AM$3="M3",MOD(AM34-1,9)=8),"Coax"," "),IF(OR(AM$3="E",AM$3="EMB"),IF(MOD(AM34,9)=0,"—",16*AM34),IF(OR(AM$3="M",AM$3="MADI"),"—",IF(OR(AM$3="IPO",AM$3="IP out"),IF(MOD(AM34-1,18)&gt;=8,"—",16*AM34),"Err"))))</f>
        <v xml:space="preserve"> </v>
      </c>
      <c r="AO35" s="10" t="str">
        <f>IF(OR(AO$3="M3",AO$3="S",AO$3="STD",AO$3="",AO$3="A",AO$3="AES",AO$3="F",AO$3="Fiber")," ",IF(OR(AO$3="E",AO$3="EMB"),IF(MOD(AO34,9)=0,"—",16*AO34-15),IF(OR(AO$3="M",AO$3="MADI"),"—",IF(OR(AO$3="IPO",AO$3="IP out"),IF(MOD(AO34-1,18)&gt;=8,"—",16*AO34-15),"Err"))))</f>
        <v>—</v>
      </c>
      <c r="AP35" s="7" t="str">
        <f>IF(OR(AO$3="M3",AO$3="S",AO$3="STD",AO$3="",AO$3="A",AO$3="AES",AO$3="F",AO$3="Fiber"),
IF(AND(AO$3="M3",MOD(AO34-1,9)=8),"Coax"," "),IF(OR(AO$3="E",AO$3="EMB"),IF(MOD(AO34,9)=0,"—",16*AO34),IF(OR(AO$3="M",AO$3="MADI"),"—",IF(OR(AO$3="IPO",AO$3="IP out"),IF(MOD(AO34-1,18)&gt;=8,"—",16*AO34),"Err"))))</f>
        <v>—</v>
      </c>
      <c r="AQ35" s="10">
        <f>IF(OR(AQ$3="M3",AQ$3="S",AQ$3="STD",AQ$3="",AQ$3="A",AQ$3="AES",AQ$3="F",AQ$3="Fiber")," ",IF(OR(AQ$3="E",AQ$3="EMB"),IF(MOD(AQ34,9)=0,"—",16*AQ34-15),IF(OR(AQ$3="M",AQ$3="MADI"),"—",IF(OR(AQ$3="IPO",AQ$3="IP out"),IF(MOD(AQ34-1,18)&gt;=8,"—",16*AQ34-15),"Err"))))</f>
        <v>3121</v>
      </c>
      <c r="AR35" s="7">
        <f>IF(OR(AQ$3="M3",AQ$3="S",AQ$3="STD",AQ$3="",AQ$3="A",AQ$3="AES",AQ$3="F",AQ$3="Fiber"),
IF(AND(AQ$3="M3",MOD(AQ34-1,9)=8),"Coax"," "),IF(OR(AQ$3="E",AQ$3="EMB"),IF(MOD(AQ34,9)=0,"—",16*AQ34),IF(OR(AQ$3="M",AQ$3="MADI"),"—",IF(OR(AQ$3="IPO",AQ$3="IP out"),IF(MOD(AQ34-1,18)&gt;=8,"—",16*AQ34),"Err"))))</f>
        <v>3136</v>
      </c>
      <c r="AS35" s="10" t="str">
        <f>IF(OR(AS$3="M3",AS$3="S",AS$3="STD",AS$3="",AS$3="A",AS$3="AES",AS$3="F",AS$3="Fiber")," ",IF(OR(AS$3="E",AS$3="EMB"),IF(MOD(AS34,9)=0,"—",16*AS34-15),IF(OR(AS$3="M",AS$3="MADI"),"—",IF(OR(AS$3="IPO",AS$3="IP out"),IF(MOD(AS34-1,18)&gt;=8,"—",16*AS34-15),"Err"))))</f>
        <v xml:space="preserve"> </v>
      </c>
      <c r="AT35" s="7" t="str">
        <f>IF(OR(AS$3="M3",AS$3="S",AS$3="STD",AS$3="",AS$3="A",AS$3="AES",AS$3="F",AS$3="Fiber"),
IF(AND(AS$3="M3",MOD(AS34-1,9)=8),"Coax"," "),IF(OR(AS$3="E",AS$3="EMB"),IF(MOD(AS34,9)=0,"—",16*AS34),IF(OR(AS$3="M",AS$3="MADI"),"—",IF(OR(AS$3="IPO",AS$3="IP out"),IF(MOD(AS34-1,18)&gt;=8,"—",16*AS34),"Err"))))</f>
        <v xml:space="preserve"> </v>
      </c>
      <c r="AU35" s="10" t="str">
        <f>IF(OR(AU$3="M3",AU$3="S",AU$3="STD",AU$3="",AU$3="A",AU$3="AES",AU$3="F",AU$3="Fiber")," ",IF(OR(AU$3="E",AU$3="EMB"),IF(MOD(AU34,9)=0,"—",16*AU34-15),IF(OR(AU$3="M",AU$3="MADI"),"—",IF(OR(AU$3="IPO",AU$3="IP out"),IF(MOD(AU34-1,18)&gt;=8,"—",16*AU34-15),"Err"))))</f>
        <v xml:space="preserve"> </v>
      </c>
      <c r="AV35" s="7" t="str">
        <f>IF(OR(AU$3="M3",AU$3="S",AU$3="STD",AU$3="",AU$3="A",AU$3="AES",AU$3="F",AU$3="Fiber"),
IF(AND(AU$3="M3",MOD(AU34-1,9)=8),"Coax"," "),IF(OR(AU$3="E",AU$3="EMB"),IF(MOD(AU34,9)=0,"—",16*AU34),IF(OR(AU$3="M",AU$3="MADI"),"—",IF(OR(AU$3="IPO",AU$3="IP out"),IF(MOD(AU34-1,18)&gt;=8,"—",16*AU34),"Err"))))</f>
        <v xml:space="preserve"> </v>
      </c>
      <c r="AW35" s="10" t="str">
        <f>IF(OR(AW$3="M3",AW$3="S",AW$3="STD",AW$3="",AW$3="A",AW$3="AES",AW$3="F",AW$3="Fiber")," ",IF(OR(AW$3="E",AW$3="EMB"),IF(MOD(AW34,9)=0,"—",16*AW34-15),IF(OR(AW$3="M",AW$3="MADI"),"—",IF(OR(AW$3="IPO",AW$3="IP out"),IF(MOD(AW34-1,18)&gt;=8,"—",16*AW34-15),"Err"))))</f>
        <v>—</v>
      </c>
      <c r="AX35" s="7" t="str">
        <f>IF(OR(AW$3="M3",AW$3="S",AW$3="STD",AW$3="",AW$3="A",AW$3="AES",AW$3="F",AW$3="Fiber"),
IF(AND(AW$3="M3",MOD(AW34-1,9)=8),"Coax"," "),IF(OR(AW$3="E",AW$3="EMB"),IF(MOD(AW34,9)=0,"—",16*AW34),IF(OR(AW$3="M",AW$3="MADI"),"—",IF(OR(AW$3="IPO",AW$3="IP out"),IF(MOD(AW34-1,18)&gt;=8,"—",16*AW34),"Err"))))</f>
        <v>—</v>
      </c>
      <c r="AY35" s="10" t="str">
        <f>IF(OR(AY$3="M3",AY$3="S",AY$3="STD",AY$3="",AY$3="A",AY$3="AES",AY$3="F",AY$3="Fiber")," ",IF(OR(AY$3="E",AY$3="EMB"),IF(MOD(AY34,9)=0,"—",16*AY34-15),IF(OR(AY$3="M",AY$3="MADI"),"—",IF(OR(AY$3="IPO",AY$3="IP out"),IF(MOD(AY34-1,18)&gt;=8,"—",16*AY34-15),"Err"))))</f>
        <v xml:space="preserve"> </v>
      </c>
      <c r="AZ35" s="7" t="str">
        <f>IF(OR(AY$3="M3",AY$3="S",AY$3="STD",AY$3="",AY$3="A",AY$3="AES",AY$3="F",AY$3="Fiber"),
IF(AND(AY$3="M3",MOD(AY34-1,9)=8),"Coax"," "),IF(OR(AY$3="E",AY$3="EMB"),IF(MOD(AY34,9)=0,"—",16*AY34),IF(OR(AY$3="M",AY$3="MADI"),"—",IF(OR(AY$3="IPO",AY$3="IP out"),IF(MOD(AY34-1,18)&gt;=8,"—",16*AY34),"Err"))))</f>
        <v xml:space="preserve"> </v>
      </c>
      <c r="BA35" s="10" t="str">
        <f>IF(OR(BA$3="M3",BA$3="S",BA$3="STD",BA$3="",BA$3="A",BA$3="AES",BA$3="F",BA$3="Fiber")," ",IF(OR(BA$3="E",BA$3="EMB"),IF(MOD(BA34,9)=0,"—",16*BA34-15),IF(OR(BA$3="M",BA$3="MADI"),"—",IF(OR(BA$3="IPO",BA$3="IP out"),IF(MOD(BA34-1,18)&gt;=8,"—",16*BA34-15),"Err"))))</f>
        <v xml:space="preserve"> </v>
      </c>
      <c r="BB35" s="7" t="str">
        <f>IF(OR(BA$3="M3",BA$3="S",BA$3="STD",BA$3="",BA$3="A",BA$3="AES",BA$3="F",BA$3="Fiber"),
IF(AND(BA$3="M3",MOD(BA34-1,9)=8),"Coax"," "),IF(OR(BA$3="E",BA$3="EMB"),IF(MOD(BA34,9)=0,"—",16*BA34),IF(OR(BA$3="M",BA$3="MADI"),"—",IF(OR(BA$3="IPO",BA$3="IP out"),IF(MOD(BA34-1,18)&gt;=8,"—",16*BA34),"Err"))))</f>
        <v xml:space="preserve"> </v>
      </c>
      <c r="BC35" s="10" t="str">
        <f>IF(OR(BC$3="M3",BC$3="S",BC$3="STD",BC$3="",BC$3="A",BC$3="AES",BC$3="F",BC$3="Fiber")," ",IF(OR(BC$3="E",BC$3="EMB"),IF(MOD(BC34,9)=0,"—",16*BC34-15),IF(OR(BC$3="M",BC$3="MADI"),"—",IF(OR(BC$3="IPO",BC$3="IP out"),IF(MOD(BC34-1,18)&gt;=8,"—",16*BC34-15),"Err"))))</f>
        <v xml:space="preserve"> </v>
      </c>
      <c r="BD35" s="7" t="str">
        <f>IF(OR(BC$3="M3",BC$3="S",BC$3="STD",BC$3="",BC$3="A",BC$3="AES",BC$3="F",BC$3="Fiber"),
IF(AND(BC$3="M3",MOD(BC34-1,9)=8),"Coax"," "),IF(OR(BC$3="E",BC$3="EMB"),IF(MOD(BC34,9)=0,"—",16*BC34),IF(OR(BC$3="M",BC$3="MADI"),"—",IF(OR(BC$3="IPO",BC$3="IP out"),IF(MOD(BC34-1,18)&gt;=8,"—",16*BC34),"Err"))))</f>
        <v xml:space="preserve"> </v>
      </c>
      <c r="BE35" s="10" t="str">
        <f>IF(OR(BE$3="M3",BE$3="S",BE$3="STD",BE$3="",BE$3="A",BE$3="AES",BE$3="F",BE$3="Fiber")," ",IF(OR(BE$3="E",BE$3="EMB"),IF(MOD(BE34,9)=0,"—",16*BE34-15),IF(OR(BE$3="M",BE$3="MADI"),"—",IF(OR(BE$3="IPO",BE$3="IP out"),IF(MOD(BE34-1,18)&gt;=8,"—",16*BE34-15),"Err"))))</f>
        <v>—</v>
      </c>
      <c r="BF35" s="7" t="str">
        <f>IF(OR(BE$3="M3",BE$3="S",BE$3="STD",BE$3="",BE$3="A",BE$3="AES",BE$3="F",BE$3="Fiber"),
IF(AND(BE$3="M3",MOD(BE34-1,9)=8),"Coax"," "),IF(OR(BE$3="E",BE$3="EMB"),IF(MOD(BE34,9)=0,"—",16*BE34),IF(OR(BE$3="M",BE$3="MADI"),"—",IF(OR(BE$3="IPO",BE$3="IP out"),IF(MOD(BE34-1,18)&gt;=8,"—",16*BE34),"Err"))))</f>
        <v>—</v>
      </c>
      <c r="BG35" s="10">
        <f>IF(OR(BG$3="M3",BG$3="S",BG$3="STD",BG$3="",BG$3="A",BG$3="AES",BG$3="F",BG$3="Fiber")," ",IF(OR(BG$3="E",BG$3="EMB"),IF(MOD(BG34,9)=0,"—",16*BG34-15),IF(OR(BG$3="M",BG$3="MADI"),"—",IF(OR(BG$3="IPO",BG$3="IP out"),IF(MOD(BG34-1,18)&gt;=8,"—",16*BG34-15),"Err"))))</f>
        <v>817</v>
      </c>
      <c r="BH35" s="7">
        <f>IF(OR(BG$3="M3",BG$3="S",BG$3="STD",BG$3="",BG$3="A",BG$3="AES",BG$3="F",BG$3="Fiber"),
IF(AND(BG$3="M3",MOD(BG34-1,9)=8),"Coax"," "),IF(OR(BG$3="E",BG$3="EMB"),IF(MOD(BG34,9)=0,"—",16*BG34),IF(OR(BG$3="M",BG$3="MADI"),"—",IF(OR(BG$3="IPO",BG$3="IP out"),IF(MOD(BG34-1,18)&gt;=8,"—",16*BG34),"Err"))))</f>
        <v>832</v>
      </c>
      <c r="BI35" s="10" t="str">
        <f>IF(OR(BI$3="M3",BI$3="S",BI$3="STD",BI$3="",BI$3="A",BI$3="AES",BI$3="F",BI$3="Fiber")," ",IF(OR(BI$3="E",BI$3="EMB"),IF(MOD(BI34,9)=0,"—",16*BI34-15),IF(OR(BI$3="M",BI$3="MADI"),"—",IF(OR(BI$3="IPO",BI$3="IP out"),IF(MOD(BI34-1,18)&gt;=8,"—",16*BI34-15),"Err"))))</f>
        <v xml:space="preserve"> </v>
      </c>
      <c r="BJ35" s="7" t="str">
        <f>IF(OR(BI$3="M3",BI$3="S",BI$3="STD",BI$3="",BI$3="A",BI$3="AES",BI$3="F",BI$3="Fiber"),
IF(AND(BI$3="M3",MOD(BI34-1,9)=8),"Coax"," "),IF(OR(BI$3="E",BI$3="EMB"),IF(MOD(BI34,9)=0,"—",16*BI34),IF(OR(BI$3="M",BI$3="MADI"),"—",IF(OR(BI$3="IPO",BI$3="IP out"),IF(MOD(BI34-1,18)&gt;=8,"—",16*BI34),"Err"))))</f>
        <v xml:space="preserve"> </v>
      </c>
      <c r="BK35" s="10" t="str">
        <f>IF(OR(BK$3="M3",BK$3="S",BK$3="STD",BK$3="",BK$3="A",BK$3="AES",BK$3="F",BK$3="Fiber")," ",IF(OR(BK$3="E",BK$3="EMB"),IF(MOD(BK34,9)=0,"—",16*BK34-15),IF(OR(BK$3="M",BK$3="MADI"),"—",IF(OR(BK$3="IPO",BK$3="IP out"),IF(MOD(BK34-1,18)&gt;=8,"—",16*BK34-15),"Err"))))</f>
        <v xml:space="preserve"> </v>
      </c>
      <c r="BL35" s="7" t="str">
        <f>IF(OR(BK$3="M3",BK$3="S",BK$3="STD",BK$3="",BK$3="A",BK$3="AES",BK$3="F",BK$3="Fiber"),
IF(AND(BK$3="M3",MOD(BK34-1,9)=8),"Coax"," "),IF(OR(BK$3="E",BK$3="EMB"),IF(MOD(BK34,9)=0,"—",16*BK34),IF(OR(BK$3="M",BK$3="MADI"),"—",IF(OR(BK$3="IPO",BK$3="IP out"),IF(MOD(BK34-1,18)&gt;=8,"—",16*BK34),"Err"))))</f>
        <v xml:space="preserve"> </v>
      </c>
      <c r="BM35" s="12"/>
      <c r="BN35" s="15"/>
    </row>
    <row r="36" spans="1:70" s="1" customFormat="1" x14ac:dyDescent="0.25">
      <c r="A36" s="11">
        <f>(A$2)*18-1</f>
        <v>575</v>
      </c>
      <c r="B36" s="6"/>
      <c r="C36" s="11">
        <f>(C$2)*18-1</f>
        <v>557</v>
      </c>
      <c r="D36" s="6"/>
      <c r="E36" s="11">
        <f>(E$2)*18-1</f>
        <v>539</v>
      </c>
      <c r="F36" s="6"/>
      <c r="G36" s="11">
        <f>(G$2)*18-1</f>
        <v>521</v>
      </c>
      <c r="H36" s="6"/>
      <c r="I36" s="11">
        <f>(I$2)*18-1</f>
        <v>503</v>
      </c>
      <c r="J36" s="6"/>
      <c r="K36" s="11">
        <f>(K$2)*18-1</f>
        <v>485</v>
      </c>
      <c r="L36" s="6"/>
      <c r="M36" s="11">
        <f>(M$2)*18-1</f>
        <v>467</v>
      </c>
      <c r="N36" s="6"/>
      <c r="O36" s="11">
        <f>(O$2)*18-1</f>
        <v>449</v>
      </c>
      <c r="P36" s="6"/>
      <c r="Q36" s="11">
        <f>(Q$2)*18-1</f>
        <v>431</v>
      </c>
      <c r="R36" s="6"/>
      <c r="S36" s="11">
        <f>(S$2)*18-1</f>
        <v>413</v>
      </c>
      <c r="T36" s="6"/>
      <c r="U36" s="11">
        <f>(U$2)*18-1</f>
        <v>395</v>
      </c>
      <c r="V36" s="6"/>
      <c r="W36" s="11">
        <f>(W$2)*18-1</f>
        <v>377</v>
      </c>
      <c r="X36" s="6"/>
      <c r="Y36" s="11">
        <f>(Y$2)*18-1</f>
        <v>359</v>
      </c>
      <c r="Z36" s="6"/>
      <c r="AA36" s="11">
        <f>(AA$2)*18-1</f>
        <v>341</v>
      </c>
      <c r="AB36" s="6"/>
      <c r="AC36" s="11">
        <f>(AC$2)*18-1</f>
        <v>323</v>
      </c>
      <c r="AD36" s="6"/>
      <c r="AE36" s="11">
        <f>(AE$2)*18-1</f>
        <v>305</v>
      </c>
      <c r="AF36" s="6"/>
      <c r="AG36" s="11">
        <f>(AG$2)*18-1</f>
        <v>287</v>
      </c>
      <c r="AH36" s="6"/>
      <c r="AI36" s="11">
        <f>(AI$2)*18-1</f>
        <v>269</v>
      </c>
      <c r="AJ36" s="6"/>
      <c r="AK36" s="11">
        <f>(AK$2)*18-1</f>
        <v>251</v>
      </c>
      <c r="AL36" s="6"/>
      <c r="AM36" s="11">
        <f>(AM$2)*18-1</f>
        <v>233</v>
      </c>
      <c r="AN36" s="6"/>
      <c r="AO36" s="11">
        <f>(AO$2)*18-1</f>
        <v>215</v>
      </c>
      <c r="AP36" s="6"/>
      <c r="AQ36" s="11">
        <f>(AQ$2)*18-1</f>
        <v>197</v>
      </c>
      <c r="AR36" s="6"/>
      <c r="AS36" s="11">
        <f>(AS$2)*18-1</f>
        <v>179</v>
      </c>
      <c r="AT36" s="6"/>
      <c r="AU36" s="11">
        <f>(AU$2)*18-1</f>
        <v>161</v>
      </c>
      <c r="AV36" s="6"/>
      <c r="AW36" s="11">
        <f>(AW$2)*18-1</f>
        <v>143</v>
      </c>
      <c r="AX36" s="6"/>
      <c r="AY36" s="11">
        <f>(AY$2)*18-1</f>
        <v>125</v>
      </c>
      <c r="AZ36" s="6"/>
      <c r="BA36" s="11">
        <f>(BA$2)*18-1</f>
        <v>107</v>
      </c>
      <c r="BB36" s="6"/>
      <c r="BC36" s="11">
        <f>(BC$2)*18-1</f>
        <v>89</v>
      </c>
      <c r="BD36" s="6"/>
      <c r="BE36" s="11">
        <f>(BE$2)*18-1</f>
        <v>71</v>
      </c>
      <c r="BF36" s="6"/>
      <c r="BG36" s="11">
        <f>(BG$2)*18-1</f>
        <v>53</v>
      </c>
      <c r="BH36" s="6"/>
      <c r="BI36" s="11">
        <f>(BI$2)*18-1</f>
        <v>35</v>
      </c>
      <c r="BJ36" s="6"/>
      <c r="BK36" s="11">
        <f>(BK$2)*18-1</f>
        <v>17</v>
      </c>
      <c r="BL36" s="6"/>
      <c r="BM36" s="3"/>
      <c r="BN36" s="14"/>
    </row>
    <row r="37" spans="1:70" s="5" customFormat="1" ht="13.5" x14ac:dyDescent="0.25">
      <c r="A37" s="10" t="str">
        <f>IF(OR(A$3="M3",A$3="S",A$3="STD",A$3="",A$3="A",A$3="AES",A$3="F",A$3="Fiber")," ",IF(OR(A$3="E",A$3="EMB"),IF(MOD(A36,9)=0,"—",16*A36-15),IF(OR(A$3="M",A$3="MADI"),"—",IF(OR(A$3="IPO",A$3="IP out"),IF(MOD(A36-1,18)&gt;=8,"—",16*A36-15),"Err"))))</f>
        <v>—</v>
      </c>
      <c r="B37" s="7" t="str">
        <f>IF(OR(A$3="M3",A$3="S",A$3="STD",A$3="",A$3="A",A$3="AES",A$3="F",A$3="Fiber"),
IF(AND(A$3="M3",MOD(A36-1,9)=8),"Coax"," "),IF(OR(A$3="E",A$3="EMB"),IF(MOD(A36,9)=0,"—",16*A36),IF(OR(A$3="M",A$3="MADI"),"—",IF(OR(A$3="IPO",A$3="IP out"),IF(MOD(A36-1,18)&gt;=8,"—",16*A36),"Err"))))</f>
        <v>—</v>
      </c>
      <c r="C37" s="10" t="str">
        <f>IF(OR(C$3="M3",C$3="S",C$3="STD",C$3="",C$3="A",C$3="AES",C$3="F",C$3="Fiber")," ",IF(OR(C$3="E",C$3="EMB"),IF(MOD(C36,9)=0,"—",16*C36-15),IF(OR(C$3="M",C$3="MADI"),"—",IF(OR(C$3="IPO",C$3="IP out"),IF(MOD(C36-1,18)&gt;=8,"—",16*C36-15),"Err"))))</f>
        <v>—</v>
      </c>
      <c r="D37" s="7" t="str">
        <f>IF(OR(C$3="M3",C$3="S",C$3="STD",C$3="",C$3="A",C$3="AES",C$3="F",C$3="Fiber"),
IF(AND(C$3="M3",MOD(C36-1,9)=8),"Coax"," "),IF(OR(C$3="E",C$3="EMB"),IF(MOD(C36,9)=0,"—",16*C36),IF(OR(C$3="M",C$3="MADI"),"—",IF(OR(C$3="IPO",C$3="IP out"),IF(MOD(C36-1,18)&gt;=8,"—",16*C36),"Err"))))</f>
        <v>—</v>
      </c>
      <c r="E37" s="10" t="str">
        <f>IF(OR(E$3="M3",E$3="S",E$3="STD",E$3="",E$3="A",E$3="AES",E$3="F",E$3="Fiber")," ",IF(OR(E$3="E",E$3="EMB"),IF(MOD(E36,9)=0,"—",16*E36-15),IF(OR(E$3="M",E$3="MADI"),"—",IF(OR(E$3="IPO",E$3="IP out"),IF(MOD(E36-1,18)&gt;=8,"—",16*E36-15),"Err"))))</f>
        <v>—</v>
      </c>
      <c r="F37" s="7" t="str">
        <f>IF(OR(E$3="M3",E$3="S",E$3="STD",E$3="",E$3="A",E$3="AES",E$3="F",E$3="Fiber"),
IF(AND(E$3="M3",MOD(E36-1,9)=8),"Coax"," "),IF(OR(E$3="E",E$3="EMB"),IF(MOD(E36,9)=0,"—",16*E36),IF(OR(E$3="M",E$3="MADI"),"—",IF(OR(E$3="IPO",E$3="IP out"),IF(MOD(E36-1,18)&gt;=8,"—",16*E36),"Err"))))</f>
        <v>—</v>
      </c>
      <c r="G37" s="10" t="str">
        <f>IF(OR(G$3="M3",G$3="S",G$3="STD",G$3="",G$3="A",G$3="AES",G$3="F",G$3="Fiber")," ",IF(OR(G$3="E",G$3="EMB"),IF(MOD(G36,9)=0,"—",16*G36-15),IF(OR(G$3="M",G$3="MADI"),"—",IF(OR(G$3="IPO",G$3="IP out"),IF(MOD(G36-1,18)&gt;=8,"—",16*G36-15),"Err"))))</f>
        <v>—</v>
      </c>
      <c r="H37" s="7" t="str">
        <f>IF(OR(G$3="M3",G$3="S",G$3="STD",G$3="",G$3="A",G$3="AES",G$3="F",G$3="Fiber"),
IF(AND(G$3="M3",MOD(G36-1,9)=8),"Coax"," "),IF(OR(G$3="E",G$3="EMB"),IF(MOD(G36,9)=0,"—",16*G36),IF(OR(G$3="M",G$3="MADI"),"—",IF(OR(G$3="IPO",G$3="IP out"),IF(MOD(G36-1,18)&gt;=8,"—",16*G36),"Err"))))</f>
        <v>—</v>
      </c>
      <c r="I37" s="10" t="str">
        <f>IF(OR(I$3="M3",I$3="S",I$3="STD",I$3="",I$3="A",I$3="AES",I$3="F",I$3="Fiber")," ",IF(OR(I$3="E",I$3="EMB"),IF(MOD(I36,9)=0,"—",16*I36-15),IF(OR(I$3="M",I$3="MADI"),"—",IF(OR(I$3="IPO",I$3="IP out"),IF(MOD(I36-1,18)&gt;=8,"—",16*I36-15),"Err"))))</f>
        <v>—</v>
      </c>
      <c r="J37" s="7" t="str">
        <f>IF(OR(I$3="M3",I$3="S",I$3="STD",I$3="",I$3="A",I$3="AES",I$3="F",I$3="Fiber"),
IF(AND(I$3="M3",MOD(I36-1,9)=8),"Coax"," "),IF(OR(I$3="E",I$3="EMB"),IF(MOD(I36,9)=0,"—",16*I36),IF(OR(I$3="M",I$3="MADI"),"—",IF(OR(I$3="IPO",I$3="IP out"),IF(MOD(I36-1,18)&gt;=8,"—",16*I36),"Err"))))</f>
        <v>—</v>
      </c>
      <c r="K37" s="10" t="str">
        <f>IF(OR(K$3="M3",K$3="S",K$3="STD",K$3="",K$3="A",K$3="AES",K$3="F",K$3="Fiber")," ",IF(OR(K$3="E",K$3="EMB"),IF(MOD(K36,9)=0,"—",16*K36-15),IF(OR(K$3="M",K$3="MADI"),"—",IF(OR(K$3="IPO",K$3="IP out"),IF(MOD(K36-1,18)&gt;=8,"—",16*K36-15),"Err"))))</f>
        <v>—</v>
      </c>
      <c r="L37" s="7" t="str">
        <f>IF(OR(K$3="M3",K$3="S",K$3="STD",K$3="",K$3="A",K$3="AES",K$3="F",K$3="Fiber"),
IF(AND(K$3="M3",MOD(K36-1,9)=8),"Coax"," "),IF(OR(K$3="E",K$3="EMB"),IF(MOD(K36,9)=0,"—",16*K36),IF(OR(K$3="M",K$3="MADI"),"—",IF(OR(K$3="IPO",K$3="IP out"),IF(MOD(K36-1,18)&gt;=8,"—",16*K36),"Err"))))</f>
        <v>—</v>
      </c>
      <c r="M37" s="10" t="str">
        <f>IF(OR(M$3="M3",M$3="S",M$3="STD",M$3="",M$3="A",M$3="AES",M$3="F",M$3="Fiber")," ",IF(OR(M$3="E",M$3="EMB"),IF(MOD(M36,9)=0,"—",16*M36-15),IF(OR(M$3="M",M$3="MADI"),"—",IF(OR(M$3="IPO",M$3="IP out"),IF(MOD(M36-1,18)&gt;=8,"—",16*M36-15),"Err"))))</f>
        <v xml:space="preserve"> </v>
      </c>
      <c r="N37" s="7" t="str">
        <f>IF(OR(M$3="M3",M$3="S",M$3="STD",M$3="",M$3="A",M$3="AES",M$3="F",M$3="Fiber"),
IF(AND(M$3="M3",MOD(M36-1,9)=8),"Coax"," "),IF(OR(M$3="E",M$3="EMB"),IF(MOD(M36,9)=0,"—",16*M36),IF(OR(M$3="M",M$3="MADI"),"—",IF(OR(M$3="IPO",M$3="IP out"),IF(MOD(M36-1,18)&gt;=8,"—",16*M36),"Err"))))</f>
        <v xml:space="preserve"> </v>
      </c>
      <c r="O37" s="10" t="str">
        <f>IF(OR(O$3="M3",O$3="S",O$3="STD",O$3="",O$3="A",O$3="AES",O$3="F",O$3="Fiber")," ",IF(OR(O$3="E",O$3="EMB"),IF(MOD(O36,9)=0,"—",16*O36-15),IF(OR(O$3="M",O$3="MADI"),"—",IF(OR(O$3="IPO",O$3="IP out"),IF(MOD(O36-1,18)&gt;=8,"—",16*O36-15),"Err"))))</f>
        <v xml:space="preserve"> </v>
      </c>
      <c r="P37" s="7" t="str">
        <f>IF(OR(O$3="M3",O$3="S",O$3="STD",O$3="",O$3="A",O$3="AES",O$3="F",O$3="Fiber"),
IF(AND(O$3="M3",MOD(O36-1,9)=8),"Coax"," "),IF(OR(O$3="E",O$3="EMB"),IF(MOD(O36,9)=0,"—",16*O36),IF(OR(O$3="M",O$3="MADI"),"—",IF(OR(O$3="IPO",O$3="IP out"),IF(MOD(O36-1,18)&gt;=8,"—",16*O36),"Err"))))</f>
        <v xml:space="preserve"> </v>
      </c>
      <c r="Q37" s="10" t="str">
        <f>IF(OR(Q$3="M3",Q$3="S",Q$3="STD",Q$3="",Q$3="A",Q$3="AES",Q$3="F",Q$3="Fiber")," ",IF(OR(Q$3="E",Q$3="EMB"),IF(MOD(Q36,9)=0,"—",16*Q36-15),IF(OR(Q$3="M",Q$3="MADI"),"—",IF(OR(Q$3="IPO",Q$3="IP out"),IF(MOD(Q36-1,18)&gt;=8,"—",16*Q36-15),"Err"))))</f>
        <v xml:space="preserve"> </v>
      </c>
      <c r="R37" s="7" t="str">
        <f>IF(OR(Q$3="M3",Q$3="S",Q$3="STD",Q$3="",Q$3="A",Q$3="AES",Q$3="F",Q$3="Fiber"),
IF(AND(Q$3="M3",MOD(Q36-1,9)=8),"Coax"," "),IF(OR(Q$3="E",Q$3="EMB"),IF(MOD(Q36,9)=0,"—",16*Q36),IF(OR(Q$3="M",Q$3="MADI"),"—",IF(OR(Q$3="IPO",Q$3="IP out"),IF(MOD(Q36-1,18)&gt;=8,"—",16*Q36),"Err"))))</f>
        <v xml:space="preserve"> </v>
      </c>
      <c r="S37" s="10" t="str">
        <f>IF(OR(S$3="M3",S$3="S",S$3="STD",S$3="",S$3="A",S$3="AES",S$3="F",S$3="Fiber")," ",IF(OR(S$3="E",S$3="EMB"),IF(MOD(S36,9)=0,"—",16*S36-15),IF(OR(S$3="M",S$3="MADI"),"—",IF(OR(S$3="IPO",S$3="IP out"),IF(MOD(S36-1,18)&gt;=8,"—",16*S36-15),"Err"))))</f>
        <v xml:space="preserve"> </v>
      </c>
      <c r="T37" s="7" t="str">
        <f>IF(OR(S$3="M3",S$3="S",S$3="STD",S$3="",S$3="A",S$3="AES",S$3="F",S$3="Fiber"),
IF(AND(S$3="M3",MOD(S36-1,9)=8),"Coax"," "),IF(OR(S$3="E",S$3="EMB"),IF(MOD(S36,9)=0,"—",16*S36),IF(OR(S$3="M",S$3="MADI"),"—",IF(OR(S$3="IPO",S$3="IP out"),IF(MOD(S36-1,18)&gt;=8,"—",16*S36),"Err"))))</f>
        <v xml:space="preserve"> </v>
      </c>
      <c r="U37" s="10" t="str">
        <f>IF(OR(U$3="M3",U$3="S",U$3="STD",U$3="",U$3="A",U$3="AES",U$3="F",U$3="Fiber")," ",IF(OR(U$3="E",U$3="EMB"),IF(MOD(U36,9)=0,"—",16*U36-15),IF(OR(U$3="M",U$3="MADI"),"—",IF(OR(U$3="IPO",U$3="IP out"),IF(MOD(U36-1,18)&gt;=8,"—",16*U36-15),"Err"))))</f>
        <v xml:space="preserve"> </v>
      </c>
      <c r="V37" s="7" t="str">
        <f>IF(OR(U$3="M3",U$3="S",U$3="STD",U$3="",U$3="A",U$3="AES",U$3="F",U$3="Fiber"),
IF(AND(U$3="M3",MOD(U36-1,9)=8),"Coax"," "),IF(OR(U$3="E",U$3="EMB"),IF(MOD(U36,9)=0,"—",16*U36),IF(OR(U$3="M",U$3="MADI"),"—",IF(OR(U$3="IPO",U$3="IP out"),IF(MOD(U36-1,18)&gt;=8,"—",16*U36),"Err"))))</f>
        <v xml:space="preserve"> </v>
      </c>
      <c r="W37" s="10" t="str">
        <f>IF(OR(W$3="M3",W$3="S",W$3="STD",W$3="",W$3="A",W$3="AES",W$3="F",W$3="Fiber")," ",IF(OR(W$3="E",W$3="EMB"),IF(MOD(W36,9)=0,"—",16*W36-15),IF(OR(W$3="M",W$3="MADI"),"—",IF(OR(W$3="IPO",W$3="IP out"),IF(MOD(W36-1,18)&gt;=8,"—",16*W36-15),"Err"))))</f>
        <v xml:space="preserve"> </v>
      </c>
      <c r="X37" s="7" t="str">
        <f>IF(OR(W$3="M3",W$3="S",W$3="STD",W$3="",W$3="A",W$3="AES",W$3="F",W$3="Fiber"),
IF(AND(W$3="M3",MOD(W36-1,9)=8),"Coax"," "),IF(OR(W$3="E",W$3="EMB"),IF(MOD(W36,9)=0,"—",16*W36),IF(OR(W$3="M",W$3="MADI"),"—",IF(OR(W$3="IPO",W$3="IP out"),IF(MOD(W36-1,18)&gt;=8,"—",16*W36),"Err"))))</f>
        <v xml:space="preserve"> </v>
      </c>
      <c r="Y37" s="10" t="str">
        <f>IF(OR(Y$3="M3",Y$3="S",Y$3="STD",Y$3="",Y$3="A",Y$3="AES",Y$3="F",Y$3="Fiber")," ",IF(OR(Y$3="E",Y$3="EMB"),IF(MOD(Y36,9)=0,"—",16*Y36-15),IF(OR(Y$3="M",Y$3="MADI"),"—",IF(OR(Y$3="IPO",Y$3="IP out"),IF(MOD(Y36-1,18)&gt;=8,"—",16*Y36-15),"Err"))))</f>
        <v xml:space="preserve"> </v>
      </c>
      <c r="Z37" s="7" t="str">
        <f>IF(OR(Y$3="M3",Y$3="S",Y$3="STD",Y$3="",Y$3="A",Y$3="AES",Y$3="F",Y$3="Fiber"),
IF(AND(Y$3="M3",MOD(Y36-1,9)=8),"Coax"," "),IF(OR(Y$3="E",Y$3="EMB"),IF(MOD(Y36,9)=0,"—",16*Y36),IF(OR(Y$3="M",Y$3="MADI"),"—",IF(OR(Y$3="IPO",Y$3="IP out"),IF(MOD(Y36-1,18)&gt;=8,"—",16*Y36),"Err"))))</f>
        <v xml:space="preserve"> </v>
      </c>
      <c r="AA37" s="10" t="str">
        <f>IF(OR(AA$3="M3",AA$3="S",AA$3="STD",AA$3="",AA$3="A",AA$3="AES",AA$3="F",AA$3="Fiber")," ",IF(OR(AA$3="E",AA$3="EMB"),IF(MOD(AA36,9)=0,"—",16*AA36-15),IF(OR(AA$3="M",AA$3="MADI"),"—",IF(OR(AA$3="IPO",AA$3="IP out"),IF(MOD(AA36-1,18)&gt;=8,"—",16*AA36-15),"Err"))))</f>
        <v xml:space="preserve"> </v>
      </c>
      <c r="AB37" s="7" t="str">
        <f>IF(OR(AA$3="M3",AA$3="S",AA$3="STD",AA$3="",AA$3="A",AA$3="AES",AA$3="F",AA$3="Fiber"),
IF(AND(AA$3="M3",MOD(AA36-1,9)=8),"Coax"," "),IF(OR(AA$3="E",AA$3="EMB"),IF(MOD(AA36,9)=0,"—",16*AA36),IF(OR(AA$3="M",AA$3="MADI"),"—",IF(OR(AA$3="IPO",AA$3="IP out"),IF(MOD(AA36-1,18)&gt;=8,"—",16*AA36),"Err"))))</f>
        <v xml:space="preserve"> </v>
      </c>
      <c r="AC37" s="10" t="str">
        <f>IF(OR(AC$3="M3",AC$3="S",AC$3="STD",AC$3="",AC$3="A",AC$3="AES",AC$3="F",AC$3="Fiber")," ",IF(OR(AC$3="E",AC$3="EMB"),IF(MOD(AC36,9)=0,"—",16*AC36-15),IF(OR(AC$3="M",AC$3="MADI"),"—",IF(OR(AC$3="IPO",AC$3="IP out"),IF(MOD(AC36-1,18)&gt;=8,"—",16*AC36-15),"Err"))))</f>
        <v xml:space="preserve"> </v>
      </c>
      <c r="AD37" s="7" t="str">
        <f>IF(OR(AC$3="M3",AC$3="S",AC$3="STD",AC$3="",AC$3="A",AC$3="AES",AC$3="F",AC$3="Fiber"),
IF(AND(AC$3="M3",MOD(AC36-1,9)=8),"Coax"," "),IF(OR(AC$3="E",AC$3="EMB"),IF(MOD(AC36,9)=0,"—",16*AC36),IF(OR(AC$3="M",AC$3="MADI"),"—",IF(OR(AC$3="IPO",AC$3="IP out"),IF(MOD(AC36-1,18)&gt;=8,"—",16*AC36),"Err"))))</f>
        <v xml:space="preserve"> </v>
      </c>
      <c r="AE37" s="10" t="str">
        <f>IF(OR(AE$3="M3",AE$3="S",AE$3="STD",AE$3="",AE$3="A",AE$3="AES",AE$3="F",AE$3="Fiber")," ",IF(OR(AE$3="E",AE$3="EMB"),IF(MOD(AE36,9)=0,"—",16*AE36-15),IF(OR(AE$3="M",AE$3="MADI"),"—",IF(OR(AE$3="IPO",AE$3="IP out"),IF(MOD(AE36-1,18)&gt;=8,"—",16*AE36-15),"Err"))))</f>
        <v xml:space="preserve"> </v>
      </c>
      <c r="AF37" s="7" t="str">
        <f>IF(OR(AE$3="M3",AE$3="S",AE$3="STD",AE$3="",AE$3="A",AE$3="AES",AE$3="F",AE$3="Fiber"),
IF(AND(AE$3="M3",MOD(AE36-1,9)=8),"Coax"," "),IF(OR(AE$3="E",AE$3="EMB"),IF(MOD(AE36,9)=0,"—",16*AE36),IF(OR(AE$3="M",AE$3="MADI"),"—",IF(OR(AE$3="IPO",AE$3="IP out"),IF(MOD(AE36-1,18)&gt;=8,"—",16*AE36),"Err"))))</f>
        <v xml:space="preserve"> </v>
      </c>
      <c r="AG37" s="10" t="str">
        <f>IF(OR(AG$3="M3",AG$3="S",AG$3="STD",AG$3="",AG$3="A",AG$3="AES",AG$3="F",AG$3="Fiber")," ",IF(OR(AG$3="E",AG$3="EMB"),IF(MOD(AG36,9)=0,"—",16*AG36-15),IF(OR(AG$3="M",AG$3="MADI"),"—",IF(OR(AG$3="IPO",AG$3="IP out"),IF(MOD(AG36-1,18)&gt;=8,"—",16*AG36-15),"Err"))))</f>
        <v>—</v>
      </c>
      <c r="AH37" s="7" t="str">
        <f>IF(OR(AG$3="M3",AG$3="S",AG$3="STD",AG$3="",AG$3="A",AG$3="AES",AG$3="F",AG$3="Fiber"),
IF(AND(AG$3="M3",MOD(AG36-1,9)=8),"Coax"," "),IF(OR(AG$3="E",AG$3="EMB"),IF(MOD(AG36,9)=0,"—",16*AG36),IF(OR(AG$3="M",AG$3="MADI"),"—",IF(OR(AG$3="IPO",AG$3="IP out"),IF(MOD(AG36-1,18)&gt;=8,"—",16*AG36),"Err"))))</f>
        <v>—</v>
      </c>
      <c r="AI37" s="10" t="str">
        <f>IF(OR(AI$3="M3",AI$3="S",AI$3="STD",AI$3="",AI$3="A",AI$3="AES",AI$3="F",AI$3="Fiber")," ",IF(OR(AI$3="E",AI$3="EMB"),IF(MOD(AI36,9)=0,"—",16*AI36-15),IF(OR(AI$3="M",AI$3="MADI"),"—",IF(OR(AI$3="IPO",AI$3="IP out"),IF(MOD(AI36-1,18)&gt;=8,"—",16*AI36-15),"Err"))))</f>
        <v xml:space="preserve"> </v>
      </c>
      <c r="AJ37" s="7" t="str">
        <f>IF(OR(AI$3="M3",AI$3="S",AI$3="STD",AI$3="",AI$3="A",AI$3="AES",AI$3="F",AI$3="Fiber"),
IF(AND(AI$3="M3",MOD(AI36-1,9)=8),"Coax"," "),IF(OR(AI$3="E",AI$3="EMB"),IF(MOD(AI36,9)=0,"—",16*AI36),IF(OR(AI$3="M",AI$3="MADI"),"—",IF(OR(AI$3="IPO",AI$3="IP out"),IF(MOD(AI36-1,18)&gt;=8,"—",16*AI36),"Err"))))</f>
        <v xml:space="preserve"> </v>
      </c>
      <c r="AK37" s="10" t="str">
        <f>IF(OR(AK$3="M3",AK$3="S",AK$3="STD",AK$3="",AK$3="A",AK$3="AES",AK$3="F",AK$3="Fiber")," ",IF(OR(AK$3="E",AK$3="EMB"),IF(MOD(AK36,9)=0,"—",16*AK36-15),IF(OR(AK$3="M",AK$3="MADI"),"—",IF(OR(AK$3="IPO",AK$3="IP out"),IF(MOD(AK36-1,18)&gt;=8,"—",16*AK36-15),"Err"))))</f>
        <v xml:space="preserve"> </v>
      </c>
      <c r="AL37" s="7" t="str">
        <f>IF(OR(AK$3="M3",AK$3="S",AK$3="STD",AK$3="",AK$3="A",AK$3="AES",AK$3="F",AK$3="Fiber"),
IF(AND(AK$3="M3",MOD(AK36-1,9)=8),"Coax"," "),IF(OR(AK$3="E",AK$3="EMB"),IF(MOD(AK36,9)=0,"—",16*AK36),IF(OR(AK$3="M",AK$3="MADI"),"—",IF(OR(AK$3="IPO",AK$3="IP out"),IF(MOD(AK36-1,18)&gt;=8,"—",16*AK36),"Err"))))</f>
        <v xml:space="preserve"> </v>
      </c>
      <c r="AM37" s="10" t="str">
        <f>IF(OR(AM$3="M3",AM$3="S",AM$3="STD",AM$3="",AM$3="A",AM$3="AES",AM$3="F",AM$3="Fiber")," ",IF(OR(AM$3="E",AM$3="EMB"),IF(MOD(AM36,9)=0,"—",16*AM36-15),IF(OR(AM$3="M",AM$3="MADI"),"—",IF(OR(AM$3="IPO",AM$3="IP out"),IF(MOD(AM36-1,18)&gt;=8,"—",16*AM36-15),"Err"))))</f>
        <v xml:space="preserve"> </v>
      </c>
      <c r="AN37" s="7" t="str">
        <f>IF(OR(AM$3="M3",AM$3="S",AM$3="STD",AM$3="",AM$3="A",AM$3="AES",AM$3="F",AM$3="Fiber"),
IF(AND(AM$3="M3",MOD(AM36-1,9)=8),"Coax"," "),IF(OR(AM$3="E",AM$3="EMB"),IF(MOD(AM36,9)=0,"—",16*AM36),IF(OR(AM$3="M",AM$3="MADI"),"—",IF(OR(AM$3="IPO",AM$3="IP out"),IF(MOD(AM36-1,18)&gt;=8,"—",16*AM36),"Err"))))</f>
        <v xml:space="preserve"> </v>
      </c>
      <c r="AO37" s="10" t="str">
        <f>IF(OR(AO$3="M3",AO$3="S",AO$3="STD",AO$3="",AO$3="A",AO$3="AES",AO$3="F",AO$3="Fiber")," ",IF(OR(AO$3="E",AO$3="EMB"),IF(MOD(AO36,9)=0,"—",16*AO36-15),IF(OR(AO$3="M",AO$3="MADI"),"—",IF(OR(AO$3="IPO",AO$3="IP out"),IF(MOD(AO36-1,18)&gt;=8,"—",16*AO36-15),"Err"))))</f>
        <v>—</v>
      </c>
      <c r="AP37" s="7" t="str">
        <f>IF(OR(AO$3="M3",AO$3="S",AO$3="STD",AO$3="",AO$3="A",AO$3="AES",AO$3="F",AO$3="Fiber"),
IF(AND(AO$3="M3",MOD(AO36-1,9)=8),"Coax"," "),IF(OR(AO$3="E",AO$3="EMB"),IF(MOD(AO36,9)=0,"—",16*AO36),IF(OR(AO$3="M",AO$3="MADI"),"—",IF(OR(AO$3="IPO",AO$3="IP out"),IF(MOD(AO36-1,18)&gt;=8,"—",16*AO36),"Err"))))</f>
        <v>—</v>
      </c>
      <c r="AQ37" s="10">
        <f>IF(OR(AQ$3="M3",AQ$3="S",AQ$3="STD",AQ$3="",AQ$3="A",AQ$3="AES",AQ$3="F",AQ$3="Fiber")," ",IF(OR(AQ$3="E",AQ$3="EMB"),IF(MOD(AQ36,9)=0,"—",16*AQ36-15),IF(OR(AQ$3="M",AQ$3="MADI"),"—",IF(OR(AQ$3="IPO",AQ$3="IP out"),IF(MOD(AQ36-1,18)&gt;=8,"—",16*AQ36-15),"Err"))))</f>
        <v>3137</v>
      </c>
      <c r="AR37" s="7">
        <f>IF(OR(AQ$3="M3",AQ$3="S",AQ$3="STD",AQ$3="",AQ$3="A",AQ$3="AES",AQ$3="F",AQ$3="Fiber"),
IF(AND(AQ$3="M3",MOD(AQ36-1,9)=8),"Coax"," "),IF(OR(AQ$3="E",AQ$3="EMB"),IF(MOD(AQ36,9)=0,"—",16*AQ36),IF(OR(AQ$3="M",AQ$3="MADI"),"—",IF(OR(AQ$3="IPO",AQ$3="IP out"),IF(MOD(AQ36-1,18)&gt;=8,"—",16*AQ36),"Err"))))</f>
        <v>3152</v>
      </c>
      <c r="AS37" s="10" t="str">
        <f>IF(OR(AS$3="M3",AS$3="S",AS$3="STD",AS$3="",AS$3="A",AS$3="AES",AS$3="F",AS$3="Fiber")," ",IF(OR(AS$3="E",AS$3="EMB"),IF(MOD(AS36,9)=0,"—",16*AS36-15),IF(OR(AS$3="M",AS$3="MADI"),"—",IF(OR(AS$3="IPO",AS$3="IP out"),IF(MOD(AS36-1,18)&gt;=8,"—",16*AS36-15),"Err"))))</f>
        <v xml:space="preserve"> </v>
      </c>
      <c r="AT37" s="7" t="str">
        <f>IF(OR(AS$3="M3",AS$3="S",AS$3="STD",AS$3="",AS$3="A",AS$3="AES",AS$3="F",AS$3="Fiber"),
IF(AND(AS$3="M3",MOD(AS36-1,9)=8),"Coax"," "),IF(OR(AS$3="E",AS$3="EMB"),IF(MOD(AS36,9)=0,"—",16*AS36),IF(OR(AS$3="M",AS$3="MADI"),"—",IF(OR(AS$3="IPO",AS$3="IP out"),IF(MOD(AS36-1,18)&gt;=8,"—",16*AS36),"Err"))))</f>
        <v xml:space="preserve"> </v>
      </c>
      <c r="AU37" s="10" t="str">
        <f>IF(OR(AU$3="M3",AU$3="S",AU$3="STD",AU$3="",AU$3="A",AU$3="AES",AU$3="F",AU$3="Fiber")," ",IF(OR(AU$3="E",AU$3="EMB"),IF(MOD(AU36,9)=0,"—",16*AU36-15),IF(OR(AU$3="M",AU$3="MADI"),"—",IF(OR(AU$3="IPO",AU$3="IP out"),IF(MOD(AU36-1,18)&gt;=8,"—",16*AU36-15),"Err"))))</f>
        <v xml:space="preserve"> </v>
      </c>
      <c r="AV37" s="7" t="str">
        <f>IF(OR(AU$3="M3",AU$3="S",AU$3="STD",AU$3="",AU$3="A",AU$3="AES",AU$3="F",AU$3="Fiber"),
IF(AND(AU$3="M3",MOD(AU36-1,9)=8),"Coax"," "),IF(OR(AU$3="E",AU$3="EMB"),IF(MOD(AU36,9)=0,"—",16*AU36),IF(OR(AU$3="M",AU$3="MADI"),"—",IF(OR(AU$3="IPO",AU$3="IP out"),IF(MOD(AU36-1,18)&gt;=8,"—",16*AU36),"Err"))))</f>
        <v xml:space="preserve"> </v>
      </c>
      <c r="AW37" s="10" t="str">
        <f>IF(OR(AW$3="M3",AW$3="S",AW$3="STD",AW$3="",AW$3="A",AW$3="AES",AW$3="F",AW$3="Fiber")," ",IF(OR(AW$3="E",AW$3="EMB"),IF(MOD(AW36,9)=0,"—",16*AW36-15),IF(OR(AW$3="M",AW$3="MADI"),"—",IF(OR(AW$3="IPO",AW$3="IP out"),IF(MOD(AW36-1,18)&gt;=8,"—",16*AW36-15),"Err"))))</f>
        <v>—</v>
      </c>
      <c r="AX37" s="7" t="str">
        <f>IF(OR(AW$3="M3",AW$3="S",AW$3="STD",AW$3="",AW$3="A",AW$3="AES",AW$3="F",AW$3="Fiber"),
IF(AND(AW$3="M3",MOD(AW36-1,9)=8),"Coax"," "),IF(OR(AW$3="E",AW$3="EMB"),IF(MOD(AW36,9)=0,"—",16*AW36),IF(OR(AW$3="M",AW$3="MADI"),"—",IF(OR(AW$3="IPO",AW$3="IP out"),IF(MOD(AW36-1,18)&gt;=8,"—",16*AW36),"Err"))))</f>
        <v>—</v>
      </c>
      <c r="AY37" s="10" t="str">
        <f>IF(OR(AY$3="M3",AY$3="S",AY$3="STD",AY$3="",AY$3="A",AY$3="AES",AY$3="F",AY$3="Fiber")," ",IF(OR(AY$3="E",AY$3="EMB"),IF(MOD(AY36,9)=0,"—",16*AY36-15),IF(OR(AY$3="M",AY$3="MADI"),"—",IF(OR(AY$3="IPO",AY$3="IP out"),IF(MOD(AY36-1,18)&gt;=8,"—",16*AY36-15),"Err"))))</f>
        <v xml:space="preserve"> </v>
      </c>
      <c r="AZ37" s="7" t="str">
        <f>IF(OR(AY$3="M3",AY$3="S",AY$3="STD",AY$3="",AY$3="A",AY$3="AES",AY$3="F",AY$3="Fiber"),
IF(AND(AY$3="M3",MOD(AY36-1,9)=8),"Coax"," "),IF(OR(AY$3="E",AY$3="EMB"),IF(MOD(AY36,9)=0,"—",16*AY36),IF(OR(AY$3="M",AY$3="MADI"),"—",IF(OR(AY$3="IPO",AY$3="IP out"),IF(MOD(AY36-1,18)&gt;=8,"—",16*AY36),"Err"))))</f>
        <v xml:space="preserve"> </v>
      </c>
      <c r="BA37" s="10" t="str">
        <f>IF(OR(BA$3="M3",BA$3="S",BA$3="STD",BA$3="",BA$3="A",BA$3="AES",BA$3="F",BA$3="Fiber")," ",IF(OR(BA$3="E",BA$3="EMB"),IF(MOD(BA36,9)=0,"—",16*BA36-15),IF(OR(BA$3="M",BA$3="MADI"),"—",IF(OR(BA$3="IPO",BA$3="IP out"),IF(MOD(BA36-1,18)&gt;=8,"—",16*BA36-15),"Err"))))</f>
        <v xml:space="preserve"> </v>
      </c>
      <c r="BB37" s="7" t="str">
        <f>IF(OR(BA$3="M3",BA$3="S",BA$3="STD",BA$3="",BA$3="A",BA$3="AES",BA$3="F",BA$3="Fiber"),
IF(AND(BA$3="M3",MOD(BA36-1,9)=8),"Coax"," "),IF(OR(BA$3="E",BA$3="EMB"),IF(MOD(BA36,9)=0,"—",16*BA36),IF(OR(BA$3="M",BA$3="MADI"),"—",IF(OR(BA$3="IPO",BA$3="IP out"),IF(MOD(BA36-1,18)&gt;=8,"—",16*BA36),"Err"))))</f>
        <v xml:space="preserve"> </v>
      </c>
      <c r="BC37" s="10" t="str">
        <f>IF(OR(BC$3="M3",BC$3="S",BC$3="STD",BC$3="",BC$3="A",BC$3="AES",BC$3="F",BC$3="Fiber")," ",IF(OR(BC$3="E",BC$3="EMB"),IF(MOD(BC36,9)=0,"—",16*BC36-15),IF(OR(BC$3="M",BC$3="MADI"),"—",IF(OR(BC$3="IPO",BC$3="IP out"),IF(MOD(BC36-1,18)&gt;=8,"—",16*BC36-15),"Err"))))</f>
        <v xml:space="preserve"> </v>
      </c>
      <c r="BD37" s="7" t="str">
        <f>IF(OR(BC$3="M3",BC$3="S",BC$3="STD",BC$3="",BC$3="A",BC$3="AES",BC$3="F",BC$3="Fiber"),
IF(AND(BC$3="M3",MOD(BC36-1,9)=8),"Coax"," "),IF(OR(BC$3="E",BC$3="EMB"),IF(MOD(BC36,9)=0,"—",16*BC36),IF(OR(BC$3="M",BC$3="MADI"),"—",IF(OR(BC$3="IPO",BC$3="IP out"),IF(MOD(BC36-1,18)&gt;=8,"—",16*BC36),"Err"))))</f>
        <v xml:space="preserve"> </v>
      </c>
      <c r="BE37" s="10" t="str">
        <f>IF(OR(BE$3="M3",BE$3="S",BE$3="STD",BE$3="",BE$3="A",BE$3="AES",BE$3="F",BE$3="Fiber")," ",IF(OR(BE$3="E",BE$3="EMB"),IF(MOD(BE36,9)=0,"—",16*BE36-15),IF(OR(BE$3="M",BE$3="MADI"),"—",IF(OR(BE$3="IPO",BE$3="IP out"),IF(MOD(BE36-1,18)&gt;=8,"—",16*BE36-15),"Err"))))</f>
        <v>—</v>
      </c>
      <c r="BF37" s="7" t="str">
        <f>IF(OR(BE$3="M3",BE$3="S",BE$3="STD",BE$3="",BE$3="A",BE$3="AES",BE$3="F",BE$3="Fiber"),
IF(AND(BE$3="M3",MOD(BE36-1,9)=8),"Coax"," "),IF(OR(BE$3="E",BE$3="EMB"),IF(MOD(BE36,9)=0,"—",16*BE36),IF(OR(BE$3="M",BE$3="MADI"),"—",IF(OR(BE$3="IPO",BE$3="IP out"),IF(MOD(BE36-1,18)&gt;=8,"—",16*BE36),"Err"))))</f>
        <v>—</v>
      </c>
      <c r="BG37" s="10">
        <f>IF(OR(BG$3="M3",BG$3="S",BG$3="STD",BG$3="",BG$3="A",BG$3="AES",BG$3="F",BG$3="Fiber")," ",IF(OR(BG$3="E",BG$3="EMB"),IF(MOD(BG36,9)=0,"—",16*BG36-15),IF(OR(BG$3="M",BG$3="MADI"),"—",IF(OR(BG$3="IPO",BG$3="IP out"),IF(MOD(BG36-1,18)&gt;=8,"—",16*BG36-15),"Err"))))</f>
        <v>833</v>
      </c>
      <c r="BH37" s="7">
        <f>IF(OR(BG$3="M3",BG$3="S",BG$3="STD",BG$3="",BG$3="A",BG$3="AES",BG$3="F",BG$3="Fiber"),
IF(AND(BG$3="M3",MOD(BG36-1,9)=8),"Coax"," "),IF(OR(BG$3="E",BG$3="EMB"),IF(MOD(BG36,9)=0,"—",16*BG36),IF(OR(BG$3="M",BG$3="MADI"),"—",IF(OR(BG$3="IPO",BG$3="IP out"),IF(MOD(BG36-1,18)&gt;=8,"—",16*BG36),"Err"))))</f>
        <v>848</v>
      </c>
      <c r="BI37" s="10" t="str">
        <f>IF(OR(BI$3="M3",BI$3="S",BI$3="STD",BI$3="",BI$3="A",BI$3="AES",BI$3="F",BI$3="Fiber")," ",IF(OR(BI$3="E",BI$3="EMB"),IF(MOD(BI36,9)=0,"—",16*BI36-15),IF(OR(BI$3="M",BI$3="MADI"),"—",IF(OR(BI$3="IPO",BI$3="IP out"),IF(MOD(BI36-1,18)&gt;=8,"—",16*BI36-15),"Err"))))</f>
        <v xml:space="preserve"> </v>
      </c>
      <c r="BJ37" s="7" t="str">
        <f>IF(OR(BI$3="M3",BI$3="S",BI$3="STD",BI$3="",BI$3="A",BI$3="AES",BI$3="F",BI$3="Fiber"),
IF(AND(BI$3="M3",MOD(BI36-1,9)=8),"Coax"," "),IF(OR(BI$3="E",BI$3="EMB"),IF(MOD(BI36,9)=0,"—",16*BI36),IF(OR(BI$3="M",BI$3="MADI"),"—",IF(OR(BI$3="IPO",BI$3="IP out"),IF(MOD(BI36-1,18)&gt;=8,"—",16*BI36),"Err"))))</f>
        <v xml:space="preserve"> </v>
      </c>
      <c r="BK37" s="10" t="str">
        <f>IF(OR(BK$3="M3",BK$3="S",BK$3="STD",BK$3="",BK$3="A",BK$3="AES",BK$3="F",BK$3="Fiber")," ",IF(OR(BK$3="E",BK$3="EMB"),IF(MOD(BK36,9)=0,"—",16*BK36-15),IF(OR(BK$3="M",BK$3="MADI"),"—",IF(OR(BK$3="IPO",BK$3="IP out"),IF(MOD(BK36-1,18)&gt;=8,"—",16*BK36-15),"Err"))))</f>
        <v xml:space="preserve"> </v>
      </c>
      <c r="BL37" s="7" t="str">
        <f>IF(OR(BK$3="M3",BK$3="S",BK$3="STD",BK$3="",BK$3="A",BK$3="AES",BK$3="F",BK$3="Fiber"),
IF(AND(BK$3="M3",MOD(BK36-1,9)=8),"Coax"," "),IF(OR(BK$3="E",BK$3="EMB"),IF(MOD(BK36,9)=0,"—",16*BK36),IF(OR(BK$3="M",BK$3="MADI"),"—",IF(OR(BK$3="IPO",BK$3="IP out"),IF(MOD(BK36-1,18)&gt;=8,"—",16*BK36),"Err"))))</f>
        <v xml:space="preserve"> </v>
      </c>
      <c r="BM37" s="12"/>
      <c r="BN37" s="15"/>
    </row>
    <row r="38" spans="1:70" s="1" customFormat="1" x14ac:dyDescent="0.25">
      <c r="A38" s="9">
        <f>(A$2)*18</f>
        <v>576</v>
      </c>
      <c r="B38" s="6"/>
      <c r="C38" s="9">
        <f>(C$2)*18</f>
        <v>558</v>
      </c>
      <c r="D38" s="6"/>
      <c r="E38" s="9">
        <f>(E$2)*18</f>
        <v>540</v>
      </c>
      <c r="F38" s="6"/>
      <c r="G38" s="9">
        <f>(G$2)*18</f>
        <v>522</v>
      </c>
      <c r="H38" s="6"/>
      <c r="I38" s="9">
        <f>(I$2)*18</f>
        <v>504</v>
      </c>
      <c r="J38" s="6"/>
      <c r="K38" s="9">
        <f>(K$2)*18</f>
        <v>486</v>
      </c>
      <c r="L38" s="6"/>
      <c r="M38" s="9">
        <f>(M$2)*18</f>
        <v>468</v>
      </c>
      <c r="N38" s="6"/>
      <c r="O38" s="9">
        <f>(O$2)*18</f>
        <v>450</v>
      </c>
      <c r="P38" s="6"/>
      <c r="Q38" s="9">
        <f>(Q$2)*18</f>
        <v>432</v>
      </c>
      <c r="R38" s="6"/>
      <c r="S38" s="9">
        <f>(S$2)*18</f>
        <v>414</v>
      </c>
      <c r="T38" s="6"/>
      <c r="U38" s="9">
        <f>(U$2)*18</f>
        <v>396</v>
      </c>
      <c r="V38" s="6"/>
      <c r="W38" s="9">
        <f>(W$2)*18</f>
        <v>378</v>
      </c>
      <c r="X38" s="6"/>
      <c r="Y38" s="9">
        <f>(Y$2)*18</f>
        <v>360</v>
      </c>
      <c r="Z38" s="6"/>
      <c r="AA38" s="9">
        <f>(AA$2)*18</f>
        <v>342</v>
      </c>
      <c r="AB38" s="6"/>
      <c r="AC38" s="9">
        <f>(AC$2)*18</f>
        <v>324</v>
      </c>
      <c r="AD38" s="6"/>
      <c r="AE38" s="9">
        <f>(AE$2)*18</f>
        <v>306</v>
      </c>
      <c r="AF38" s="6"/>
      <c r="AG38" s="9">
        <f>(AG$2)*18</f>
        <v>288</v>
      </c>
      <c r="AH38" s="6"/>
      <c r="AI38" s="9">
        <f>(AI$2)*18</f>
        <v>270</v>
      </c>
      <c r="AJ38" s="6"/>
      <c r="AK38" s="9">
        <f>(AK$2)*18</f>
        <v>252</v>
      </c>
      <c r="AL38" s="6"/>
      <c r="AM38" s="9">
        <f>(AM$2)*18</f>
        <v>234</v>
      </c>
      <c r="AN38" s="6"/>
      <c r="AO38" s="9">
        <f>(AO$2)*18</f>
        <v>216</v>
      </c>
      <c r="AP38" s="6"/>
      <c r="AQ38" s="9">
        <f>(AQ$2)*18</f>
        <v>198</v>
      </c>
      <c r="AR38" s="6"/>
      <c r="AS38" s="9">
        <f>(AS$2)*18</f>
        <v>180</v>
      </c>
      <c r="AT38" s="6"/>
      <c r="AU38" s="9">
        <f>(AU$2)*18</f>
        <v>162</v>
      </c>
      <c r="AV38" s="6"/>
      <c r="AW38" s="9">
        <f>(AW$2)*18</f>
        <v>144</v>
      </c>
      <c r="AX38" s="6"/>
      <c r="AY38" s="9">
        <f>(AY$2)*18</f>
        <v>126</v>
      </c>
      <c r="AZ38" s="6"/>
      <c r="BA38" s="9">
        <f>(BA$2)*18</f>
        <v>108</v>
      </c>
      <c r="BB38" s="6"/>
      <c r="BC38" s="9">
        <f>(BC$2)*18</f>
        <v>90</v>
      </c>
      <c r="BD38" s="6"/>
      <c r="BE38" s="9">
        <f>(BE$2)*18</f>
        <v>72</v>
      </c>
      <c r="BF38" s="6"/>
      <c r="BG38" s="9">
        <f>(BG$2)*18</f>
        <v>54</v>
      </c>
      <c r="BH38" s="6"/>
      <c r="BI38" s="9">
        <f>(BI$2)*18</f>
        <v>36</v>
      </c>
      <c r="BJ38" s="6"/>
      <c r="BK38" s="9">
        <f>(BK$2)*18</f>
        <v>18</v>
      </c>
      <c r="BL38" s="6"/>
      <c r="BM38" s="3"/>
      <c r="BN38" s="14"/>
    </row>
    <row r="39" spans="1:70" s="5" customFormat="1" ht="13.5" x14ac:dyDescent="0.25">
      <c r="A39" s="10" t="str">
        <f>IF(OR(A$3="M3",A$3="S",A$3="STD",A$3="",A$3="A",A$3="AES",A$3="F",A$3="Fiber")," ",IF(OR(A$3="E",A$3="EMB"),IF(MOD(A38,9)=0,"—",16*A38-15),IF(OR(A$3="M",A$3="MADI"),"—",IF(OR(A$3="IPO",A$3="IP out"),IF(MOD(A38-1,18)&gt;=8,"—",16*A38-15),"Err"))))</f>
        <v>—</v>
      </c>
      <c r="B39" s="7" t="str">
        <f>IF(OR(A$3="M3",A$3="S",A$3="STD",A$3="",A$3="A",A$3="AES",A$3="F",A$3="Fiber"),
IF(AND(A$3="M3",MOD(A38-1,9)=8),"Coax"," "),IF(OR(A$3="E",A$3="EMB"),IF(MOD(A38,9)=0,"—",16*A38),IF(OR(A$3="M",A$3="MADI"),"—",IF(OR(A$3="IPO",A$3="IP out"),IF(MOD(A38-1,18)&gt;=8,"—",16*A38),"Err"))))</f>
        <v>—</v>
      </c>
      <c r="C39" s="10" t="str">
        <f>IF(OR(C$3="M3",C$3="S",C$3="STD",C$3="",C$3="A",C$3="AES",C$3="F",C$3="Fiber")," ",IF(OR(C$3="E",C$3="EMB"),IF(MOD(C38,9)=0,"—",16*C38-15),IF(OR(C$3="M",C$3="MADI"),"—",IF(OR(C$3="IPO",C$3="IP out"),IF(MOD(C38-1,18)&gt;=8,"—",16*C38-15),"Err"))))</f>
        <v>—</v>
      </c>
      <c r="D39" s="7" t="str">
        <f>IF(OR(C$3="M3",C$3="S",C$3="STD",C$3="",C$3="A",C$3="AES",C$3="F",C$3="Fiber"),
IF(AND(C$3="M3",MOD(C38-1,9)=8),"Coax"," "),IF(OR(C$3="E",C$3="EMB"),IF(MOD(C38,9)=0,"—",16*C38),IF(OR(C$3="M",C$3="MADI"),"—",IF(OR(C$3="IPO",C$3="IP out"),IF(MOD(C38-1,18)&gt;=8,"—",16*C38),"Err"))))</f>
        <v>—</v>
      </c>
      <c r="E39" s="10" t="str">
        <f>IF(OR(E$3="M3",E$3="S",E$3="STD",E$3="",E$3="A",E$3="AES",E$3="F",E$3="Fiber")," ",IF(OR(E$3="E",E$3="EMB"),IF(MOD(E38,9)=0,"—",16*E38-15),IF(OR(E$3="M",E$3="MADI"),"—",IF(OR(E$3="IPO",E$3="IP out"),IF(MOD(E38-1,18)&gt;=8,"—",16*E38-15),"Err"))))</f>
        <v>—</v>
      </c>
      <c r="F39" s="7" t="str">
        <f>IF(OR(E$3="M3",E$3="S",E$3="STD",E$3="",E$3="A",E$3="AES",E$3="F",E$3="Fiber"),
IF(AND(E$3="M3",MOD(E38-1,9)=8),"Coax"," "),IF(OR(E$3="E",E$3="EMB"),IF(MOD(E38,9)=0,"—",16*E38),IF(OR(E$3="M",E$3="MADI"),"—",IF(OR(E$3="IPO",E$3="IP out"),IF(MOD(E38-1,18)&gt;=8,"—",16*E38),"Err"))))</f>
        <v>—</v>
      </c>
      <c r="G39" s="10" t="str">
        <f>IF(OR(G$3="M3",G$3="S",G$3="STD",G$3="",G$3="A",G$3="AES",G$3="F",G$3="Fiber")," ",IF(OR(G$3="E",G$3="EMB"),IF(MOD(G38,9)=0,"—",16*G38-15),IF(OR(G$3="M",G$3="MADI"),"—",IF(OR(G$3="IPO",G$3="IP out"),IF(MOD(G38-1,18)&gt;=8,"—",16*G38-15),"Err"))))</f>
        <v>—</v>
      </c>
      <c r="H39" s="7" t="str">
        <f>IF(OR(G$3="M3",G$3="S",G$3="STD",G$3="",G$3="A",G$3="AES",G$3="F",G$3="Fiber"),
IF(AND(G$3="M3",MOD(G38-1,9)=8),"Coax"," "),IF(OR(G$3="E",G$3="EMB"),IF(MOD(G38,9)=0,"—",16*G38),IF(OR(G$3="M",G$3="MADI"),"—",IF(OR(G$3="IPO",G$3="IP out"),IF(MOD(G38-1,18)&gt;=8,"—",16*G38),"Err"))))</f>
        <v>—</v>
      </c>
      <c r="I39" s="10" t="str">
        <f>IF(OR(I$3="M3",I$3="S",I$3="STD",I$3="",I$3="A",I$3="AES",I$3="F",I$3="Fiber")," ",IF(OR(I$3="E",I$3="EMB"),IF(MOD(I38,9)=0,"—",16*I38-15),IF(OR(I$3="M",I$3="MADI"),"—",IF(OR(I$3="IPO",I$3="IP out"),IF(MOD(I38-1,18)&gt;=8,"—",16*I38-15),"Err"))))</f>
        <v>—</v>
      </c>
      <c r="J39" s="7" t="str">
        <f>IF(OR(I$3="M3",I$3="S",I$3="STD",I$3="",I$3="A",I$3="AES",I$3="F",I$3="Fiber"),
IF(AND(I$3="M3",MOD(I38-1,9)=8),"Coax"," "),IF(OR(I$3="E",I$3="EMB"),IF(MOD(I38,9)=0,"—",16*I38),IF(OR(I$3="M",I$3="MADI"),"—",IF(OR(I$3="IPO",I$3="IP out"),IF(MOD(I38-1,18)&gt;=8,"—",16*I38),"Err"))))</f>
        <v>—</v>
      </c>
      <c r="K39" s="10" t="str">
        <f>IF(OR(K$3="M3",K$3="S",K$3="STD",K$3="",K$3="A",K$3="AES",K$3="F",K$3="Fiber")," ",IF(OR(K$3="E",K$3="EMB"),IF(MOD(K38,9)=0,"—",16*K38-15),IF(OR(K$3="M",K$3="MADI"),"—",IF(OR(K$3="IPO",K$3="IP out"),IF(MOD(K38-1,18)&gt;=8,"—",16*K38-15),"Err"))))</f>
        <v>—</v>
      </c>
      <c r="L39" s="7" t="str">
        <f>IF(OR(K$3="M3",K$3="S",K$3="STD",K$3="",K$3="A",K$3="AES",K$3="F",K$3="Fiber"),
IF(AND(K$3="M3",MOD(K38-1,9)=8),"Coax"," "),IF(OR(K$3="E",K$3="EMB"),IF(MOD(K38,9)=0,"—",16*K38),IF(OR(K$3="M",K$3="MADI"),"—",IF(OR(K$3="IPO",K$3="IP out"),IF(MOD(K38-1,18)&gt;=8,"—",16*K38),"Err"))))</f>
        <v>—</v>
      </c>
      <c r="M39" s="10" t="str">
        <f>IF(OR(M$3="M3",M$3="S",M$3="STD",M$3="",M$3="A",M$3="AES",M$3="F",M$3="Fiber")," ",IF(OR(M$3="E",M$3="EMB"),IF(MOD(M38,9)=0,"—",16*M38-15),IF(OR(M$3="M",M$3="MADI"),"—",IF(OR(M$3="IPO",M$3="IP out"),IF(MOD(M38-1,18)&gt;=8,"—",16*M38-15),"Err"))))</f>
        <v xml:space="preserve"> </v>
      </c>
      <c r="N39" s="7" t="str">
        <f>IF(OR(M$3="M3",M$3="S",M$3="STD",M$3="",M$3="A",M$3="AES",M$3="F",M$3="Fiber"),
IF(AND(M$3="M3",MOD(M38-1,9)=8),"Coax"," "),IF(OR(M$3="E",M$3="EMB"),IF(MOD(M38,9)=0,"—",16*M38),IF(OR(M$3="M",M$3="MADI"),"—",IF(OR(M$3="IPO",M$3="IP out"),IF(MOD(M38-1,18)&gt;=8,"—",16*M38),"Err"))))</f>
        <v>Coax</v>
      </c>
      <c r="O39" s="10" t="str">
        <f>IF(OR(O$3="M3",O$3="S",O$3="STD",O$3="",O$3="A",O$3="AES",O$3="F",O$3="Fiber")," ",IF(OR(O$3="E",O$3="EMB"),IF(MOD(O38,9)=0,"—",16*O38-15),IF(OR(O$3="M",O$3="MADI"),"—",IF(OR(O$3="IPO",O$3="IP out"),IF(MOD(O38-1,18)&gt;=8,"—",16*O38-15),"Err"))))</f>
        <v xml:space="preserve"> </v>
      </c>
      <c r="P39" s="7" t="str">
        <f>IF(OR(O$3="M3",O$3="S",O$3="STD",O$3="",O$3="A",O$3="AES",O$3="F",O$3="Fiber"),
IF(AND(O$3="M3",MOD(O38-1,9)=8),"Coax"," "),IF(OR(O$3="E",O$3="EMB"),IF(MOD(O38,9)=0,"—",16*O38),IF(OR(O$3="M",O$3="MADI"),"—",IF(OR(O$3="IPO",O$3="IP out"),IF(MOD(O38-1,18)&gt;=8,"—",16*O38),"Err"))))</f>
        <v>Coax</v>
      </c>
      <c r="Q39" s="10" t="str">
        <f>IF(OR(Q$3="M3",Q$3="S",Q$3="STD",Q$3="",Q$3="A",Q$3="AES",Q$3="F",Q$3="Fiber")," ",IF(OR(Q$3="E",Q$3="EMB"),IF(MOD(Q38,9)=0,"—",16*Q38-15),IF(OR(Q$3="M",Q$3="MADI"),"—",IF(OR(Q$3="IPO",Q$3="IP out"),IF(MOD(Q38-1,18)&gt;=8,"—",16*Q38-15),"Err"))))</f>
        <v xml:space="preserve"> </v>
      </c>
      <c r="R39" s="7" t="str">
        <f>IF(OR(Q$3="M3",Q$3="S",Q$3="STD",Q$3="",Q$3="A",Q$3="AES",Q$3="F",Q$3="Fiber"),
IF(AND(Q$3="M3",MOD(Q38-1,9)=8),"Coax"," "),IF(OR(Q$3="E",Q$3="EMB"),IF(MOD(Q38,9)=0,"—",16*Q38),IF(OR(Q$3="M",Q$3="MADI"),"—",IF(OR(Q$3="IPO",Q$3="IP out"),IF(MOD(Q38-1,18)&gt;=8,"—",16*Q38),"Err"))))</f>
        <v>Coax</v>
      </c>
      <c r="S39" s="10" t="str">
        <f>IF(OR(S$3="M3",S$3="S",S$3="STD",S$3="",S$3="A",S$3="AES",S$3="F",S$3="Fiber")," ",IF(OR(S$3="E",S$3="EMB"),IF(MOD(S38,9)=0,"—",16*S38-15),IF(OR(S$3="M",S$3="MADI"),"—",IF(OR(S$3="IPO",S$3="IP out"),IF(MOD(S38-1,18)&gt;=8,"—",16*S38-15),"Err"))))</f>
        <v xml:space="preserve"> </v>
      </c>
      <c r="T39" s="7" t="str">
        <f>IF(OR(S$3="M3",S$3="S",S$3="STD",S$3="",S$3="A",S$3="AES",S$3="F",S$3="Fiber"),
IF(AND(S$3="M3",MOD(S38-1,9)=8),"Coax"," "),IF(OR(S$3="E",S$3="EMB"),IF(MOD(S38,9)=0,"—",16*S38),IF(OR(S$3="M",S$3="MADI"),"—",IF(OR(S$3="IPO",S$3="IP out"),IF(MOD(S38-1,18)&gt;=8,"—",16*S38),"Err"))))</f>
        <v>Coax</v>
      </c>
      <c r="U39" s="10" t="str">
        <f>IF(OR(U$3="M3",U$3="S",U$3="STD",U$3="",U$3="A",U$3="AES",U$3="F",U$3="Fiber")," ",IF(OR(U$3="E",U$3="EMB"),IF(MOD(U38,9)=0,"—",16*U38-15),IF(OR(U$3="M",U$3="MADI"),"—",IF(OR(U$3="IPO",U$3="IP out"),IF(MOD(U38-1,18)&gt;=8,"—",16*U38-15),"Err"))))</f>
        <v xml:space="preserve"> </v>
      </c>
      <c r="V39" s="7" t="str">
        <f>IF(OR(U$3="M3",U$3="S",U$3="STD",U$3="",U$3="A",U$3="AES",U$3="F",U$3="Fiber"),
IF(AND(U$3="M3",MOD(U38-1,9)=8),"Coax"," "),IF(OR(U$3="E",U$3="EMB"),IF(MOD(U38,9)=0,"—",16*U38),IF(OR(U$3="M",U$3="MADI"),"—",IF(OR(U$3="IPO",U$3="IP out"),IF(MOD(U38-1,18)&gt;=8,"—",16*U38),"Err"))))</f>
        <v>Coax</v>
      </c>
      <c r="W39" s="10" t="str">
        <f>IF(OR(W$3="M3",W$3="S",W$3="STD",W$3="",W$3="A",W$3="AES",W$3="F",W$3="Fiber")," ",IF(OR(W$3="E",W$3="EMB"),IF(MOD(W38,9)=0,"—",16*W38-15),IF(OR(W$3="M",W$3="MADI"),"—",IF(OR(W$3="IPO",W$3="IP out"),IF(MOD(W38-1,18)&gt;=8,"—",16*W38-15),"Err"))))</f>
        <v xml:space="preserve"> </v>
      </c>
      <c r="X39" s="7" t="str">
        <f>IF(OR(W$3="M3",W$3="S",W$3="STD",W$3="",W$3="A",W$3="AES",W$3="F",W$3="Fiber"),
IF(AND(W$3="M3",MOD(W38-1,9)=8),"Coax"," "),IF(OR(W$3="E",W$3="EMB"),IF(MOD(W38,9)=0,"—",16*W38),IF(OR(W$3="M",W$3="MADI"),"—",IF(OR(W$3="IPO",W$3="IP out"),IF(MOD(W38-1,18)&gt;=8,"—",16*W38),"Err"))))</f>
        <v>Coax</v>
      </c>
      <c r="Y39" s="10" t="str">
        <f>IF(OR(Y$3="M3",Y$3="S",Y$3="STD",Y$3="",Y$3="A",Y$3="AES",Y$3="F",Y$3="Fiber")," ",IF(OR(Y$3="E",Y$3="EMB"),IF(MOD(Y38,9)=0,"—",16*Y38-15),IF(OR(Y$3="M",Y$3="MADI"),"—",IF(OR(Y$3="IPO",Y$3="IP out"),IF(MOD(Y38-1,18)&gt;=8,"—",16*Y38-15),"Err"))))</f>
        <v xml:space="preserve"> </v>
      </c>
      <c r="Z39" s="7" t="str">
        <f>IF(OR(Y$3="M3",Y$3="S",Y$3="STD",Y$3="",Y$3="A",Y$3="AES",Y$3="F",Y$3="Fiber"),
IF(AND(Y$3="M3",MOD(Y38-1,9)=8),"Coax"," "),IF(OR(Y$3="E",Y$3="EMB"),IF(MOD(Y38,9)=0,"—",16*Y38),IF(OR(Y$3="M",Y$3="MADI"),"—",IF(OR(Y$3="IPO",Y$3="IP out"),IF(MOD(Y38-1,18)&gt;=8,"—",16*Y38),"Err"))))</f>
        <v>Coax</v>
      </c>
      <c r="AA39" s="10" t="str">
        <f>IF(OR(AA$3="M3",AA$3="S",AA$3="STD",AA$3="",AA$3="A",AA$3="AES",AA$3="F",AA$3="Fiber")," ",IF(OR(AA$3="E",AA$3="EMB"),IF(MOD(AA38,9)=0,"—",16*AA38-15),IF(OR(AA$3="M",AA$3="MADI"),"—",IF(OR(AA$3="IPO",AA$3="IP out"),IF(MOD(AA38-1,18)&gt;=8,"—",16*AA38-15),"Err"))))</f>
        <v xml:space="preserve"> </v>
      </c>
      <c r="AB39" s="7" t="str">
        <f>IF(OR(AA$3="M3",AA$3="S",AA$3="STD",AA$3="",AA$3="A",AA$3="AES",AA$3="F",AA$3="Fiber"),
IF(AND(AA$3="M3",MOD(AA38-1,9)=8),"Coax"," "),IF(OR(AA$3="E",AA$3="EMB"),IF(MOD(AA38,9)=0,"—",16*AA38),IF(OR(AA$3="M",AA$3="MADI"),"—",IF(OR(AA$3="IPO",AA$3="IP out"),IF(MOD(AA38-1,18)&gt;=8,"—",16*AA38),"Err"))))</f>
        <v>Coax</v>
      </c>
      <c r="AC39" s="10" t="str">
        <f>IF(OR(AC$3="M3",AC$3="S",AC$3="STD",AC$3="",AC$3="A",AC$3="AES",AC$3="F",AC$3="Fiber")," ",IF(OR(AC$3="E",AC$3="EMB"),IF(MOD(AC38,9)=0,"—",16*AC38-15),IF(OR(AC$3="M",AC$3="MADI"),"—",IF(OR(AC$3="IPO",AC$3="IP out"),IF(MOD(AC38-1,18)&gt;=8,"—",16*AC38-15),"Err"))))</f>
        <v xml:space="preserve"> </v>
      </c>
      <c r="AD39" s="7" t="str">
        <f>IF(OR(AC$3="M3",AC$3="S",AC$3="STD",AC$3="",AC$3="A",AC$3="AES",AC$3="F",AC$3="Fiber"),
IF(AND(AC$3="M3",MOD(AC38-1,9)=8),"Coax"," "),IF(OR(AC$3="E",AC$3="EMB"),IF(MOD(AC38,9)=0,"—",16*AC38),IF(OR(AC$3="M",AC$3="MADI"),"—",IF(OR(AC$3="IPO",AC$3="IP out"),IF(MOD(AC38-1,18)&gt;=8,"—",16*AC38),"Err"))))</f>
        <v>Coax</v>
      </c>
      <c r="AE39" s="10" t="str">
        <f>IF(OR(AE$3="M3",AE$3="S",AE$3="STD",AE$3="",AE$3="A",AE$3="AES",AE$3="F",AE$3="Fiber")," ",IF(OR(AE$3="E",AE$3="EMB"),IF(MOD(AE38,9)=0,"—",16*AE38-15),IF(OR(AE$3="M",AE$3="MADI"),"—",IF(OR(AE$3="IPO",AE$3="IP out"),IF(MOD(AE38-1,18)&gt;=8,"—",16*AE38-15),"Err"))))</f>
        <v xml:space="preserve"> </v>
      </c>
      <c r="AF39" s="7" t="str">
        <f>IF(OR(AE$3="M3",AE$3="S",AE$3="STD",AE$3="",AE$3="A",AE$3="AES",AE$3="F",AE$3="Fiber"),
IF(AND(AE$3="M3",MOD(AE38-1,9)=8),"Coax"," "),IF(OR(AE$3="E",AE$3="EMB"),IF(MOD(AE38,9)=0,"—",16*AE38),IF(OR(AE$3="M",AE$3="MADI"),"—",IF(OR(AE$3="IPO",AE$3="IP out"),IF(MOD(AE38-1,18)&gt;=8,"—",16*AE38),"Err"))))</f>
        <v>Coax</v>
      </c>
      <c r="AG39" s="10" t="str">
        <f>IF(OR(AG$3="M3",AG$3="S",AG$3="STD",AG$3="",AG$3="A",AG$3="AES",AG$3="F",AG$3="Fiber")," ",IF(OR(AG$3="E",AG$3="EMB"),IF(MOD(AG38,9)=0,"—",16*AG38-15),IF(OR(AG$3="M",AG$3="MADI"),"—",IF(OR(AG$3="IPO",AG$3="IP out"),IF(MOD(AG38-1,18)&gt;=8,"—",16*AG38-15),"Err"))))</f>
        <v>—</v>
      </c>
      <c r="AH39" s="7" t="str">
        <f>IF(OR(AG$3="M3",AG$3="S",AG$3="STD",AG$3="",AG$3="A",AG$3="AES",AG$3="F",AG$3="Fiber"),
IF(AND(AG$3="M3",MOD(AG38-1,9)=8),"Coax"," "),IF(OR(AG$3="E",AG$3="EMB"),IF(MOD(AG38,9)=0,"—",16*AG38),IF(OR(AG$3="M",AG$3="MADI"),"—",IF(OR(AG$3="IPO",AG$3="IP out"),IF(MOD(AG38-1,18)&gt;=8,"—",16*AG38),"Err"))))</f>
        <v>—</v>
      </c>
      <c r="AI39" s="10" t="str">
        <f>IF(OR(AI$3="M3",AI$3="S",AI$3="STD",AI$3="",AI$3="A",AI$3="AES",AI$3="F",AI$3="Fiber")," ",IF(OR(AI$3="E",AI$3="EMB"),IF(MOD(AI38,9)=0,"—",16*AI38-15),IF(OR(AI$3="M",AI$3="MADI"),"—",IF(OR(AI$3="IPO",AI$3="IP out"),IF(MOD(AI38-1,18)&gt;=8,"—",16*AI38-15),"Err"))))</f>
        <v xml:space="preserve"> </v>
      </c>
      <c r="AJ39" s="7" t="str">
        <f>IF(OR(AI$3="M3",AI$3="S",AI$3="STD",AI$3="",AI$3="A",AI$3="AES",AI$3="F",AI$3="Fiber"),
IF(AND(AI$3="M3",MOD(AI38-1,9)=8),"Coax"," "),IF(OR(AI$3="E",AI$3="EMB"),IF(MOD(AI38,9)=0,"—",16*AI38),IF(OR(AI$3="M",AI$3="MADI"),"—",IF(OR(AI$3="IPO",AI$3="IP out"),IF(MOD(AI38-1,18)&gt;=8,"—",16*AI38),"Err"))))</f>
        <v>Coax</v>
      </c>
      <c r="AK39" s="10" t="str">
        <f>IF(OR(AK$3="M3",AK$3="S",AK$3="STD",AK$3="",AK$3="A",AK$3="AES",AK$3="F",AK$3="Fiber")," ",IF(OR(AK$3="E",AK$3="EMB"),IF(MOD(AK38,9)=0,"—",16*AK38-15),IF(OR(AK$3="M",AK$3="MADI"),"—",IF(OR(AK$3="IPO",AK$3="IP out"),IF(MOD(AK38-1,18)&gt;=8,"—",16*AK38-15),"Err"))))</f>
        <v xml:space="preserve"> </v>
      </c>
      <c r="AL39" s="7" t="str">
        <f>IF(OR(AK$3="M3",AK$3="S",AK$3="STD",AK$3="",AK$3="A",AK$3="AES",AK$3="F",AK$3="Fiber"),
IF(AND(AK$3="M3",MOD(AK38-1,9)=8),"Coax"," "),IF(OR(AK$3="E",AK$3="EMB"),IF(MOD(AK38,9)=0,"—",16*AK38),IF(OR(AK$3="M",AK$3="MADI"),"—",IF(OR(AK$3="IPO",AK$3="IP out"),IF(MOD(AK38-1,18)&gt;=8,"—",16*AK38),"Err"))))</f>
        <v xml:space="preserve"> </v>
      </c>
      <c r="AM39" s="10" t="str">
        <f>IF(OR(AM$3="M3",AM$3="S",AM$3="STD",AM$3="",AM$3="A",AM$3="AES",AM$3="F",AM$3="Fiber")," ",IF(OR(AM$3="E",AM$3="EMB"),IF(MOD(AM38,9)=0,"—",16*AM38-15),IF(OR(AM$3="M",AM$3="MADI"),"—",IF(OR(AM$3="IPO",AM$3="IP out"),IF(MOD(AM38-1,18)&gt;=8,"—",16*AM38-15),"Err"))))</f>
        <v xml:space="preserve"> </v>
      </c>
      <c r="AN39" s="7" t="str">
        <f>IF(OR(AM$3="M3",AM$3="S",AM$3="STD",AM$3="",AM$3="A",AM$3="AES",AM$3="F",AM$3="Fiber"),
IF(AND(AM$3="M3",MOD(AM38-1,9)=8),"Coax"," "),IF(OR(AM$3="E",AM$3="EMB"),IF(MOD(AM38,9)=0,"—",16*AM38),IF(OR(AM$3="M",AM$3="MADI"),"—",IF(OR(AM$3="IPO",AM$3="IP out"),IF(MOD(AM38-1,18)&gt;=8,"—",16*AM38),"Err"))))</f>
        <v xml:space="preserve"> </v>
      </c>
      <c r="AO39" s="10" t="str">
        <f>IF(OR(AO$3="M3",AO$3="S",AO$3="STD",AO$3="",AO$3="A",AO$3="AES",AO$3="F",AO$3="Fiber")," ",IF(OR(AO$3="E",AO$3="EMB"),IF(MOD(AO38,9)=0,"—",16*AO38-15),IF(OR(AO$3="M",AO$3="MADI"),"—",IF(OR(AO$3="IPO",AO$3="IP out"),IF(MOD(AO38-1,18)&gt;=8,"—",16*AO38-15),"Err"))))</f>
        <v>—</v>
      </c>
      <c r="AP39" s="7" t="str">
        <f>IF(OR(AO$3="M3",AO$3="S",AO$3="STD",AO$3="",AO$3="A",AO$3="AES",AO$3="F",AO$3="Fiber"),
IF(AND(AO$3="M3",MOD(AO38-1,9)=8),"Coax"," "),IF(OR(AO$3="E",AO$3="EMB"),IF(MOD(AO38,9)=0,"—",16*AO38),IF(OR(AO$3="M",AO$3="MADI"),"—",IF(OR(AO$3="IPO",AO$3="IP out"),IF(MOD(AO38-1,18)&gt;=8,"—",16*AO38),"Err"))))</f>
        <v>—</v>
      </c>
      <c r="AQ39" s="10" t="str">
        <f>IF(OR(AQ$3="M3",AQ$3="S",AQ$3="STD",AQ$3="",AQ$3="A",AQ$3="AES",AQ$3="F",AQ$3="Fiber")," ",IF(OR(AQ$3="E",AQ$3="EMB"),IF(MOD(AQ38,9)=0,"—",16*AQ38-15),IF(OR(AQ$3="M",AQ$3="MADI"),"—",IF(OR(AQ$3="IPO",AQ$3="IP out"),IF(MOD(AQ38-1,18)&gt;=8,"—",16*AQ38-15),"Err"))))</f>
        <v>—</v>
      </c>
      <c r="AR39" s="7" t="str">
        <f>IF(OR(AQ$3="M3",AQ$3="S",AQ$3="STD",AQ$3="",AQ$3="A",AQ$3="AES",AQ$3="F",AQ$3="Fiber"),
IF(AND(AQ$3="M3",MOD(AQ38-1,9)=8),"Coax"," "),IF(OR(AQ$3="E",AQ$3="EMB"),IF(MOD(AQ38,9)=0,"—",16*AQ38),IF(OR(AQ$3="M",AQ$3="MADI"),"—",IF(OR(AQ$3="IPO",AQ$3="IP out"),IF(MOD(AQ38-1,18)&gt;=8,"—",16*AQ38),"Err"))))</f>
        <v>—</v>
      </c>
      <c r="AS39" s="10" t="str">
        <f>IF(OR(AS$3="M3",AS$3="S",AS$3="STD",AS$3="",AS$3="A",AS$3="AES",AS$3="F",AS$3="Fiber")," ",IF(OR(AS$3="E",AS$3="EMB"),IF(MOD(AS38,9)=0,"—",16*AS38-15),IF(OR(AS$3="M",AS$3="MADI"),"—",IF(OR(AS$3="IPO",AS$3="IP out"),IF(MOD(AS38-1,18)&gt;=8,"—",16*AS38-15),"Err"))))</f>
        <v xml:space="preserve"> </v>
      </c>
      <c r="AT39" s="7" t="str">
        <f>IF(OR(AS$3="M3",AS$3="S",AS$3="STD",AS$3="",AS$3="A",AS$3="AES",AS$3="F",AS$3="Fiber"),
IF(AND(AS$3="M3",MOD(AS38-1,9)=8),"Coax"," "),IF(OR(AS$3="E",AS$3="EMB"),IF(MOD(AS38,9)=0,"—",16*AS38),IF(OR(AS$3="M",AS$3="MADI"),"—",IF(OR(AS$3="IPO",AS$3="IP out"),IF(MOD(AS38-1,18)&gt;=8,"—",16*AS38),"Err"))))</f>
        <v xml:space="preserve"> </v>
      </c>
      <c r="AU39" s="10" t="str">
        <f>IF(OR(AU$3="M3",AU$3="S",AU$3="STD",AU$3="",AU$3="A",AU$3="AES",AU$3="F",AU$3="Fiber")," ",IF(OR(AU$3="E",AU$3="EMB"),IF(MOD(AU38,9)=0,"—",16*AU38-15),IF(OR(AU$3="M",AU$3="MADI"),"—",IF(OR(AU$3="IPO",AU$3="IP out"),IF(MOD(AU38-1,18)&gt;=8,"—",16*AU38-15),"Err"))))</f>
        <v xml:space="preserve"> </v>
      </c>
      <c r="AV39" s="7" t="str">
        <f>IF(OR(AU$3="M3",AU$3="S",AU$3="STD",AU$3="",AU$3="A",AU$3="AES",AU$3="F",AU$3="Fiber"),
IF(AND(AU$3="M3",MOD(AU38-1,9)=8),"Coax"," "),IF(OR(AU$3="E",AU$3="EMB"),IF(MOD(AU38,9)=0,"—",16*AU38),IF(OR(AU$3="M",AU$3="MADI"),"—",IF(OR(AU$3="IPO",AU$3="IP out"),IF(MOD(AU38-1,18)&gt;=8,"—",16*AU38),"Err"))))</f>
        <v xml:space="preserve"> </v>
      </c>
      <c r="AW39" s="10" t="str">
        <f>IF(OR(AW$3="M3",AW$3="S",AW$3="STD",AW$3="",AW$3="A",AW$3="AES",AW$3="F",AW$3="Fiber")," ",IF(OR(AW$3="E",AW$3="EMB"),IF(MOD(AW38,9)=0,"—",16*AW38-15),IF(OR(AW$3="M",AW$3="MADI"),"—",IF(OR(AW$3="IPO",AW$3="IP out"),IF(MOD(AW38-1,18)&gt;=8,"—",16*AW38-15),"Err"))))</f>
        <v>—</v>
      </c>
      <c r="AX39" s="7" t="str">
        <f>IF(OR(AW$3="M3",AW$3="S",AW$3="STD",AW$3="",AW$3="A",AW$3="AES",AW$3="F",AW$3="Fiber"),
IF(AND(AW$3="M3",MOD(AW38-1,9)=8),"Coax"," "),IF(OR(AW$3="E",AW$3="EMB"),IF(MOD(AW38,9)=0,"—",16*AW38),IF(OR(AW$3="M",AW$3="MADI"),"—",IF(OR(AW$3="IPO",AW$3="IP out"),IF(MOD(AW38-1,18)&gt;=8,"—",16*AW38),"Err"))))</f>
        <v>—</v>
      </c>
      <c r="AY39" s="10" t="str">
        <f>IF(OR(AY$3="M3",AY$3="S",AY$3="STD",AY$3="",AY$3="A",AY$3="AES",AY$3="F",AY$3="Fiber")," ",IF(OR(AY$3="E",AY$3="EMB"),IF(MOD(AY38,9)=0,"—",16*AY38-15),IF(OR(AY$3="M",AY$3="MADI"),"—",IF(OR(AY$3="IPO",AY$3="IP out"),IF(MOD(AY38-1,18)&gt;=8,"—",16*AY38-15),"Err"))))</f>
        <v xml:space="preserve"> </v>
      </c>
      <c r="AZ39" s="7" t="str">
        <f>IF(OR(AY$3="M3",AY$3="S",AY$3="STD",AY$3="",AY$3="A",AY$3="AES",AY$3="F",AY$3="Fiber"),
IF(AND(AY$3="M3",MOD(AY38-1,9)=8),"Coax"," "),IF(OR(AY$3="E",AY$3="EMB"),IF(MOD(AY38,9)=0,"—",16*AY38),IF(OR(AY$3="M",AY$3="MADI"),"—",IF(OR(AY$3="IPO",AY$3="IP out"),IF(MOD(AY38-1,18)&gt;=8,"—",16*AY38),"Err"))))</f>
        <v>Coax</v>
      </c>
      <c r="BA39" s="10" t="str">
        <f>IF(OR(BA$3="M3",BA$3="S",BA$3="STD",BA$3="",BA$3="A",BA$3="AES",BA$3="F",BA$3="Fiber")," ",IF(OR(BA$3="E",BA$3="EMB"),IF(MOD(BA38,9)=0,"—",16*BA38-15),IF(OR(BA$3="M",BA$3="MADI"),"—",IF(OR(BA$3="IPO",BA$3="IP out"),IF(MOD(BA38-1,18)&gt;=8,"—",16*BA38-15),"Err"))))</f>
        <v xml:space="preserve"> </v>
      </c>
      <c r="BB39" s="7" t="str">
        <f>IF(OR(BA$3="M3",BA$3="S",BA$3="STD",BA$3="",BA$3="A",BA$3="AES",BA$3="F",BA$3="Fiber"),
IF(AND(BA$3="M3",MOD(BA38-1,9)=8),"Coax"," "),IF(OR(BA$3="E",BA$3="EMB"),IF(MOD(BA38,9)=0,"—",16*BA38),IF(OR(BA$3="M",BA$3="MADI"),"—",IF(OR(BA$3="IPO",BA$3="IP out"),IF(MOD(BA38-1,18)&gt;=8,"—",16*BA38),"Err"))))</f>
        <v xml:space="preserve"> </v>
      </c>
      <c r="BC39" s="10" t="str">
        <f>IF(OR(BC$3="M3",BC$3="S",BC$3="STD",BC$3="",BC$3="A",BC$3="AES",BC$3="F",BC$3="Fiber")," ",IF(OR(BC$3="E",BC$3="EMB"),IF(MOD(BC38,9)=0,"—",16*BC38-15),IF(OR(BC$3="M",BC$3="MADI"),"—",IF(OR(BC$3="IPO",BC$3="IP out"),IF(MOD(BC38-1,18)&gt;=8,"—",16*BC38-15),"Err"))))</f>
        <v xml:space="preserve"> </v>
      </c>
      <c r="BD39" s="7" t="str">
        <f>IF(OR(BC$3="M3",BC$3="S",BC$3="STD",BC$3="",BC$3="A",BC$3="AES",BC$3="F",BC$3="Fiber"),
IF(AND(BC$3="M3",MOD(BC38-1,9)=8),"Coax"," "),IF(OR(BC$3="E",BC$3="EMB"),IF(MOD(BC38,9)=0,"—",16*BC38),IF(OR(BC$3="M",BC$3="MADI"),"—",IF(OR(BC$3="IPO",BC$3="IP out"),IF(MOD(BC38-1,18)&gt;=8,"—",16*BC38),"Err"))))</f>
        <v xml:space="preserve"> </v>
      </c>
      <c r="BE39" s="10" t="str">
        <f>IF(OR(BE$3="M3",BE$3="S",BE$3="STD",BE$3="",BE$3="A",BE$3="AES",BE$3="F",BE$3="Fiber")," ",IF(OR(BE$3="E",BE$3="EMB"),IF(MOD(BE38,9)=0,"—",16*BE38-15),IF(OR(BE$3="M",BE$3="MADI"),"—",IF(OR(BE$3="IPO",BE$3="IP out"),IF(MOD(BE38-1,18)&gt;=8,"—",16*BE38-15),"Err"))))</f>
        <v>—</v>
      </c>
      <c r="BF39" s="7" t="str">
        <f>IF(OR(BE$3="M3",BE$3="S",BE$3="STD",BE$3="",BE$3="A",BE$3="AES",BE$3="F",BE$3="Fiber"),
IF(AND(BE$3="M3",MOD(BE38-1,9)=8),"Coax"," "),IF(OR(BE$3="E",BE$3="EMB"),IF(MOD(BE38,9)=0,"—",16*BE38),IF(OR(BE$3="M",BE$3="MADI"),"—",IF(OR(BE$3="IPO",BE$3="IP out"),IF(MOD(BE38-1,18)&gt;=8,"—",16*BE38),"Err"))))</f>
        <v>—</v>
      </c>
      <c r="BG39" s="10" t="str">
        <f>IF(OR(BG$3="M3",BG$3="S",BG$3="STD",BG$3="",BG$3="A",BG$3="AES",BG$3="F",BG$3="Fiber")," ",IF(OR(BG$3="E",BG$3="EMB"),IF(MOD(BG38,9)=0,"—",16*BG38-15),IF(OR(BG$3="M",BG$3="MADI"),"—",IF(OR(BG$3="IPO",BG$3="IP out"),IF(MOD(BG38-1,18)&gt;=8,"—",16*BG38-15),"Err"))))</f>
        <v>—</v>
      </c>
      <c r="BH39" s="7" t="str">
        <f>IF(OR(BG$3="M3",BG$3="S",BG$3="STD",BG$3="",BG$3="A",BG$3="AES",BG$3="F",BG$3="Fiber"),
IF(AND(BG$3="M3",MOD(BG38-1,9)=8),"Coax"," "),IF(OR(BG$3="E",BG$3="EMB"),IF(MOD(BG38,9)=0,"—",16*BG38),IF(OR(BG$3="M",BG$3="MADI"),"—",IF(OR(BG$3="IPO",BG$3="IP out"),IF(MOD(BG38-1,18)&gt;=8,"—",16*BG38),"Err"))))</f>
        <v>—</v>
      </c>
      <c r="BI39" s="10" t="str">
        <f>IF(OR(BI$3="M3",BI$3="S",BI$3="STD",BI$3="",BI$3="A",BI$3="AES",BI$3="F",BI$3="Fiber")," ",IF(OR(BI$3="E",BI$3="EMB"),IF(MOD(BI38,9)=0,"—",16*BI38-15),IF(OR(BI$3="M",BI$3="MADI"),"—",IF(OR(BI$3="IPO",BI$3="IP out"),IF(MOD(BI38-1,18)&gt;=8,"—",16*BI38-15),"Err"))))</f>
        <v xml:space="preserve"> </v>
      </c>
      <c r="BJ39" s="7" t="str">
        <f>IF(OR(BI$3="M3",BI$3="S",BI$3="STD",BI$3="",BI$3="A",BI$3="AES",BI$3="F",BI$3="Fiber"),
IF(AND(BI$3="M3",MOD(BI38-1,9)=8),"Coax"," "),IF(OR(BI$3="E",BI$3="EMB"),IF(MOD(BI38,9)=0,"—",16*BI38),IF(OR(BI$3="M",BI$3="MADI"),"—",IF(OR(BI$3="IPO",BI$3="IP out"),IF(MOD(BI38-1,18)&gt;=8,"—",16*BI38),"Err"))))</f>
        <v xml:space="preserve"> </v>
      </c>
      <c r="BK39" s="10" t="str">
        <f>IF(OR(BK$3="M3",BK$3="S",BK$3="STD",BK$3="",BK$3="A",BK$3="AES",BK$3="F",BK$3="Fiber")," ",IF(OR(BK$3="E",BK$3="EMB"),IF(MOD(BK38,9)=0,"—",16*BK38-15),IF(OR(BK$3="M",BK$3="MADI"),"—",IF(OR(BK$3="IPO",BK$3="IP out"),IF(MOD(BK38-1,18)&gt;=8,"—",16*BK38-15),"Err"))))</f>
        <v xml:space="preserve"> </v>
      </c>
      <c r="BL39" s="7" t="str">
        <f>IF(OR(BK$3="M3",BK$3="S",BK$3="STD",BK$3="",BK$3="A",BK$3="AES",BK$3="F",BK$3="Fiber"),
IF(AND(BK$3="M3",MOD(BK38-1,9)=8),"Coax"," "),IF(OR(BK$3="E",BK$3="EMB"),IF(MOD(BK38,9)=0,"—",16*BK38),IF(OR(BK$3="M",BK$3="MADI"),"—",IF(OR(BK$3="IPO",BK$3="IP out"),IF(MOD(BK38-1,18)&gt;=8,"—",16*BK38),"Err"))))</f>
        <v>Coax</v>
      </c>
      <c r="BM39" s="12"/>
      <c r="BN39" s="15"/>
    </row>
    <row r="40" spans="1:70" x14ac:dyDescent="0.25">
      <c r="AE40" s="12"/>
      <c r="BM40" s="12"/>
      <c r="BN40" s="15"/>
    </row>
    <row r="42" spans="1:70" ht="30.95" customHeight="1" x14ac:dyDescent="0.25">
      <c r="A42" s="32" t="s">
        <v>2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70" s="26" customFormat="1" ht="20.100000000000001" customHeight="1" x14ac:dyDescent="0.25">
      <c r="A43" s="33">
        <v>32</v>
      </c>
      <c r="B43" s="33"/>
      <c r="C43" s="33">
        <v>31</v>
      </c>
      <c r="D43" s="33"/>
      <c r="E43" s="33">
        <v>30</v>
      </c>
      <c r="F43" s="33"/>
      <c r="G43" s="33">
        <v>29</v>
      </c>
      <c r="H43" s="33"/>
      <c r="I43" s="33">
        <v>28</v>
      </c>
      <c r="J43" s="33"/>
      <c r="K43" s="33">
        <v>27</v>
      </c>
      <c r="L43" s="33"/>
      <c r="M43" s="33">
        <v>26</v>
      </c>
      <c r="N43" s="33"/>
      <c r="O43" s="33">
        <v>25</v>
      </c>
      <c r="P43" s="33"/>
      <c r="Q43" s="33">
        <v>24</v>
      </c>
      <c r="R43" s="33"/>
      <c r="S43" s="33">
        <v>23</v>
      </c>
      <c r="T43" s="33"/>
      <c r="U43" s="33">
        <v>22</v>
      </c>
      <c r="V43" s="33"/>
      <c r="W43" s="33">
        <v>21</v>
      </c>
      <c r="X43" s="33"/>
      <c r="Y43" s="33">
        <v>20</v>
      </c>
      <c r="Z43" s="33"/>
      <c r="AA43" s="33">
        <v>19</v>
      </c>
      <c r="AB43" s="33"/>
      <c r="AC43" s="33">
        <v>18</v>
      </c>
      <c r="AD43" s="33"/>
      <c r="AE43" s="33">
        <v>17</v>
      </c>
      <c r="AF43" s="33"/>
      <c r="AG43" s="33">
        <v>16</v>
      </c>
      <c r="AH43" s="33"/>
      <c r="AI43" s="33">
        <v>15</v>
      </c>
      <c r="AJ43" s="33"/>
      <c r="AK43" s="33">
        <v>14</v>
      </c>
      <c r="AL43" s="33"/>
      <c r="AM43" s="33">
        <v>13</v>
      </c>
      <c r="AN43" s="33"/>
      <c r="AO43" s="33">
        <v>12</v>
      </c>
      <c r="AP43" s="33"/>
      <c r="AQ43" s="33">
        <v>11</v>
      </c>
      <c r="AR43" s="33"/>
      <c r="AS43" s="33">
        <v>10</v>
      </c>
      <c r="AT43" s="33"/>
      <c r="AU43" s="33">
        <v>9</v>
      </c>
      <c r="AV43" s="33"/>
      <c r="AW43" s="33">
        <v>8</v>
      </c>
      <c r="AX43" s="33"/>
      <c r="AY43" s="33">
        <v>7</v>
      </c>
      <c r="AZ43" s="33"/>
      <c r="BA43" s="33">
        <v>6</v>
      </c>
      <c r="BB43" s="33"/>
      <c r="BC43" s="33">
        <v>5</v>
      </c>
      <c r="BD43" s="33"/>
      <c r="BE43" s="33">
        <v>4</v>
      </c>
      <c r="BF43" s="33"/>
      <c r="BG43" s="33">
        <v>3</v>
      </c>
      <c r="BH43" s="33"/>
      <c r="BI43" s="33">
        <v>2</v>
      </c>
      <c r="BJ43" s="33"/>
      <c r="BK43" s="33">
        <v>1</v>
      </c>
      <c r="BL43" s="33"/>
      <c r="BM43" s="2"/>
      <c r="BN43" s="14" t="s">
        <v>3</v>
      </c>
      <c r="BR43" s="28"/>
    </row>
    <row r="44" spans="1:70" x14ac:dyDescent="0.25">
      <c r="A44" s="30" t="s">
        <v>27</v>
      </c>
      <c r="B44" s="31"/>
      <c r="C44" s="30" t="s">
        <v>27</v>
      </c>
      <c r="D44" s="31"/>
      <c r="E44" s="30" t="s">
        <v>27</v>
      </c>
      <c r="F44" s="31"/>
      <c r="G44" s="30" t="s">
        <v>27</v>
      </c>
      <c r="H44" s="31"/>
      <c r="I44" s="30" t="s">
        <v>27</v>
      </c>
      <c r="J44" s="31"/>
      <c r="K44" s="30" t="s">
        <v>27</v>
      </c>
      <c r="L44" s="31"/>
      <c r="M44" s="30" t="s">
        <v>27</v>
      </c>
      <c r="N44" s="31"/>
      <c r="O44" s="30" t="s">
        <v>27</v>
      </c>
      <c r="P44" s="31"/>
      <c r="Q44" s="30" t="s">
        <v>27</v>
      </c>
      <c r="R44" s="31"/>
      <c r="S44" s="30" t="s">
        <v>27</v>
      </c>
      <c r="T44" s="31"/>
      <c r="U44" s="30" t="s">
        <v>27</v>
      </c>
      <c r="V44" s="31"/>
      <c r="W44" s="30" t="s">
        <v>27</v>
      </c>
      <c r="X44" s="31"/>
      <c r="Y44" s="30" t="s">
        <v>27</v>
      </c>
      <c r="Z44" s="31"/>
      <c r="AA44" s="30" t="s">
        <v>20</v>
      </c>
      <c r="AB44" s="31"/>
      <c r="AC44" s="30" t="s">
        <v>14</v>
      </c>
      <c r="AD44" s="31"/>
      <c r="AE44" s="30" t="s">
        <v>10</v>
      </c>
      <c r="AF44" s="31"/>
      <c r="AG44" s="30" t="s">
        <v>19</v>
      </c>
      <c r="AH44" s="31"/>
      <c r="AI44" s="30" t="s">
        <v>7</v>
      </c>
      <c r="AJ44" s="31"/>
      <c r="AK44" s="30" t="s">
        <v>9</v>
      </c>
      <c r="AL44" s="31"/>
      <c r="AM44" s="30"/>
      <c r="AN44" s="31"/>
      <c r="AO44" s="30" t="s">
        <v>27</v>
      </c>
      <c r="AP44" s="31"/>
      <c r="AQ44" s="30" t="s">
        <v>27</v>
      </c>
      <c r="AR44" s="31"/>
      <c r="AS44" s="30" t="s">
        <v>27</v>
      </c>
      <c r="AT44" s="31"/>
      <c r="AU44" s="30" t="s">
        <v>27</v>
      </c>
      <c r="AV44" s="31"/>
      <c r="AW44" s="30" t="s">
        <v>27</v>
      </c>
      <c r="AX44" s="31"/>
      <c r="AY44" s="30" t="s">
        <v>20</v>
      </c>
      <c r="AZ44" s="31"/>
      <c r="BA44" s="30" t="s">
        <v>14</v>
      </c>
      <c r="BB44" s="31"/>
      <c r="BC44" s="30" t="s">
        <v>10</v>
      </c>
      <c r="BD44" s="31"/>
      <c r="BE44" s="30" t="s">
        <v>19</v>
      </c>
      <c r="BF44" s="31"/>
      <c r="BG44" s="30" t="s">
        <v>7</v>
      </c>
      <c r="BH44" s="31"/>
      <c r="BI44" s="30" t="s">
        <v>9</v>
      </c>
      <c r="BJ44" s="31"/>
      <c r="BK44" s="30"/>
      <c r="BL44" s="31"/>
      <c r="BM44" s="20" t="s">
        <v>5</v>
      </c>
      <c r="BN44" s="14" t="s">
        <v>15</v>
      </c>
      <c r="BR44" s="13" t="s">
        <v>9</v>
      </c>
    </row>
    <row r="45" spans="1:70" x14ac:dyDescent="0.25">
      <c r="A45" s="9">
        <f>(A$43)*9-8</f>
        <v>280</v>
      </c>
      <c r="B45" s="6"/>
      <c r="C45" s="9">
        <f>(C$43)*9-8</f>
        <v>271</v>
      </c>
      <c r="D45" s="6"/>
      <c r="E45" s="9">
        <f>(E$43)*9-8</f>
        <v>262</v>
      </c>
      <c r="F45" s="6"/>
      <c r="G45" s="9">
        <f>(G$43)*9-8</f>
        <v>253</v>
      </c>
      <c r="H45" s="6"/>
      <c r="I45" s="9">
        <f>(I$43)*9-8</f>
        <v>244</v>
      </c>
      <c r="J45" s="6"/>
      <c r="K45" s="9">
        <f>(K$43)*9-8</f>
        <v>235</v>
      </c>
      <c r="L45" s="6"/>
      <c r="M45" s="9">
        <f>(M$43)*9-8</f>
        <v>226</v>
      </c>
      <c r="N45" s="6"/>
      <c r="O45" s="9">
        <f>(O$43)*9-8</f>
        <v>217</v>
      </c>
      <c r="P45" s="6"/>
      <c r="Q45" s="9">
        <f>(Q$43)*9-8</f>
        <v>208</v>
      </c>
      <c r="R45" s="6"/>
      <c r="S45" s="9">
        <f>(S$43)*9-8</f>
        <v>199</v>
      </c>
      <c r="T45" s="6"/>
      <c r="U45" s="9">
        <f>(U$43)*9-8</f>
        <v>190</v>
      </c>
      <c r="V45" s="6"/>
      <c r="W45" s="9">
        <f>(W$43)*9-8</f>
        <v>181</v>
      </c>
      <c r="X45" s="6"/>
      <c r="Y45" s="9">
        <f>(Y$43)*9-8</f>
        <v>172</v>
      </c>
      <c r="Z45" s="6"/>
      <c r="AA45" s="9">
        <f>(AA$43)*9-8</f>
        <v>163</v>
      </c>
      <c r="AB45" s="6"/>
      <c r="AC45" s="9">
        <f>(AC$43)*9-8</f>
        <v>154</v>
      </c>
      <c r="AD45" s="6"/>
      <c r="AE45" s="9">
        <f>(AE$43)*9-8</f>
        <v>145</v>
      </c>
      <c r="AF45" s="6"/>
      <c r="AG45" s="9">
        <f>(AG$43)*9-8</f>
        <v>136</v>
      </c>
      <c r="AH45" s="6"/>
      <c r="AI45" s="9">
        <f>(AI$43)*9-8</f>
        <v>127</v>
      </c>
      <c r="AJ45" s="6"/>
      <c r="AK45" s="9">
        <f>(AK$43)*9-8</f>
        <v>118</v>
      </c>
      <c r="AL45" s="6"/>
      <c r="AM45" s="9">
        <f>(AM$43)*9-8</f>
        <v>109</v>
      </c>
      <c r="AN45" s="6"/>
      <c r="AO45" s="9">
        <f>(AO$43)*9-8</f>
        <v>100</v>
      </c>
      <c r="AP45" s="6"/>
      <c r="AQ45" s="9">
        <f>(AQ$43)*9-8</f>
        <v>91</v>
      </c>
      <c r="AR45" s="6"/>
      <c r="AS45" s="9">
        <f>(AS$43)*9-8</f>
        <v>82</v>
      </c>
      <c r="AT45" s="6"/>
      <c r="AU45" s="9">
        <f>(AU$43)*9-8</f>
        <v>73</v>
      </c>
      <c r="AV45" s="6"/>
      <c r="AW45" s="9">
        <f>(AW$43)*9-8</f>
        <v>64</v>
      </c>
      <c r="AX45" s="6"/>
      <c r="AY45" s="9">
        <f>(AY$43)*9-8</f>
        <v>55</v>
      </c>
      <c r="AZ45" s="6"/>
      <c r="BA45" s="9">
        <f>(BA$43)*9-8</f>
        <v>46</v>
      </c>
      <c r="BB45" s="6"/>
      <c r="BC45" s="9">
        <f>(BC$43)*9-8</f>
        <v>37</v>
      </c>
      <c r="BD45" s="6"/>
      <c r="BE45" s="9">
        <f>(BE$43)*9-8</f>
        <v>28</v>
      </c>
      <c r="BF45" s="6"/>
      <c r="BG45" s="9">
        <f>(BG$43)*9-8</f>
        <v>19</v>
      </c>
      <c r="BH45" s="6"/>
      <c r="BI45" s="9">
        <f>(BI$43)*9-8</f>
        <v>10</v>
      </c>
      <c r="BJ45" s="6"/>
      <c r="BK45" s="9">
        <f>(BK$43)*9-8</f>
        <v>1</v>
      </c>
      <c r="BL45" s="6"/>
      <c r="BM45" s="3"/>
      <c r="BN45" s="14" t="s">
        <v>6</v>
      </c>
      <c r="BR45" s="13" t="s">
        <v>7</v>
      </c>
    </row>
    <row r="46" spans="1:70" x14ac:dyDescent="0.25">
      <c r="A46" s="10">
        <f>IF(OR(A$44="S",A$44="STD",A$44="",A$44="A",A$44="AES",A$44="F",A$44="Fiber")," ",IF(OR(A$44="FS",A$44="D",A$44="DIS"),IF(MOD(A45,9)=0,"—",16*A45-15),IF(OR(A$44="M",A$44="MADI"),"—",IF(OR(A$44="IPI",A$44="IP in"),IF(MOD(A45-1,9)&gt;=8,"—",16*A45-15),"Err"))))</f>
        <v>4465</v>
      </c>
      <c r="B46" s="7">
        <f>IF(OR(A$44="S",A$44="STD",A$44="",A$44="A",A$44="AES",A$44="F",A$44="Fiber")," ",IF(OR(A$44="FS",A$44="D",A$44="DIS"),IF(MOD(A45,9)=0,"—",16*A45),IF(OR(A$44="M",A$44="MADI"),"—",IF(OR(A$44="IPI",A$44="IP in"),IF(MOD(A45-1,9)&gt;=8,"—",16*A45),"Err"))))</f>
        <v>4480</v>
      </c>
      <c r="C46" s="10">
        <f>IF(OR(C$44="S",C$44="STD",C$44="",C$44="A",C$44="AES",C$44="F",C$44="Fiber")," ",IF(OR(C$44="FS",C$44="D",C$44="DIS"),IF(MOD(C45,9)=0,"—",16*C45-15),IF(OR(C$44="M",C$44="MADI"),"—",IF(OR(C$44="IPI",C$44="IP in"),IF(MOD(C45-1,9)&gt;=8,"—",16*C45-15),"Err"))))</f>
        <v>4321</v>
      </c>
      <c r="D46" s="7">
        <f>IF(OR(C$44="S",C$44="STD",C$44="",C$44="A",C$44="AES",C$44="F",C$44="Fiber")," ",IF(OR(C$44="FS",C$44="D",C$44="DIS"),IF(MOD(C45,9)=0,"—",16*C45),IF(OR(C$44="M",C$44="MADI"),"—",IF(OR(C$44="IPI",C$44="IP in"),IF(MOD(C45-1,9)&gt;=8,"—",16*C45),"Err"))))</f>
        <v>4336</v>
      </c>
      <c r="E46" s="10">
        <f>IF(OR(E$44="S",E$44="STD",E$44="",E$44="A",E$44="AES",E$44="F",E$44="Fiber")," ",IF(OR(E$44="FS",E$44="D",E$44="DIS"),IF(MOD(E45,9)=0,"—",16*E45-15),IF(OR(E$44="M",E$44="MADI"),"—",IF(OR(E$44="IPI",E$44="IP in"),IF(MOD(E45-1,9)&gt;=8,"—",16*E45-15),"Err"))))</f>
        <v>4177</v>
      </c>
      <c r="F46" s="7">
        <f>IF(OR(E$44="S",E$44="STD",E$44="",E$44="A",E$44="AES",E$44="F",E$44="Fiber")," ",IF(OR(E$44="FS",E$44="D",E$44="DIS"),IF(MOD(E45,9)=0,"—",16*E45),IF(OR(E$44="M",E$44="MADI"),"—",IF(OR(E$44="IPI",E$44="IP in"),IF(MOD(E45-1,9)&gt;=8,"—",16*E45),"Err"))))</f>
        <v>4192</v>
      </c>
      <c r="G46" s="10">
        <f>IF(OR(G$44="S",G$44="STD",G$44="",G$44="A",G$44="AES",G$44="F",G$44="Fiber")," ",IF(OR(G$44="FS",G$44="D",G$44="DIS"),IF(MOD(G45,9)=0,"—",16*G45-15),IF(OR(G$44="M",G$44="MADI"),"—",IF(OR(G$44="IPI",G$44="IP in"),IF(MOD(G45-1,9)&gt;=8,"—",16*G45-15),"Err"))))</f>
        <v>4033</v>
      </c>
      <c r="H46" s="7">
        <f>IF(OR(G$44="S",G$44="STD",G$44="",G$44="A",G$44="AES",G$44="F",G$44="Fiber")," ",IF(OR(G$44="FS",G$44="D",G$44="DIS"),IF(MOD(G45,9)=0,"—",16*G45),IF(OR(G$44="M",G$44="MADI"),"—",IF(OR(G$44="IPI",G$44="IP in"),IF(MOD(G45-1,9)&gt;=8,"—",16*G45),"Err"))))</f>
        <v>4048</v>
      </c>
      <c r="I46" s="10">
        <f>IF(OR(I$44="S",I$44="STD",I$44="",I$44="A",I$44="AES",I$44="F",I$44="Fiber")," ",IF(OR(I$44="FS",I$44="D",I$44="DIS"),IF(MOD(I45,9)=0,"—",16*I45-15),IF(OR(I$44="M",I$44="MADI"),"—",IF(OR(I$44="IPI",I$44="IP in"),IF(MOD(I45-1,9)&gt;=8,"—",16*I45-15),"Err"))))</f>
        <v>3889</v>
      </c>
      <c r="J46" s="7">
        <f>IF(OR(I$44="S",I$44="STD",I$44="",I$44="A",I$44="AES",I$44="F",I$44="Fiber")," ",IF(OR(I$44="FS",I$44="D",I$44="DIS"),IF(MOD(I45,9)=0,"—",16*I45),IF(OR(I$44="M",I$44="MADI"),"—",IF(OR(I$44="IPI",I$44="IP in"),IF(MOD(I45-1,9)&gt;=8,"—",16*I45),"Err"))))</f>
        <v>3904</v>
      </c>
      <c r="K46" s="10">
        <f>IF(OR(K$44="S",K$44="STD",K$44="",K$44="A",K$44="AES",K$44="F",K$44="Fiber")," ",IF(OR(K$44="FS",K$44="D",K$44="DIS"),IF(MOD(K45,9)=0,"—",16*K45-15),IF(OR(K$44="M",K$44="MADI"),"—",IF(OR(K$44="IPI",K$44="IP in"),IF(MOD(K45-1,9)&gt;=8,"—",16*K45-15),"Err"))))</f>
        <v>3745</v>
      </c>
      <c r="L46" s="7">
        <f>IF(OR(K$44="S",K$44="STD",K$44="",K$44="A",K$44="AES",K$44="F",K$44="Fiber")," ",IF(OR(K$44="FS",K$44="D",K$44="DIS"),IF(MOD(K45,9)=0,"—",16*K45),IF(OR(K$44="M",K$44="MADI"),"—",IF(OR(K$44="IPI",K$44="IP in"),IF(MOD(K45-1,9)&gt;=8,"—",16*K45),"Err"))))</f>
        <v>3760</v>
      </c>
      <c r="M46" s="10">
        <f>IF(OR(M$44="S",M$44="STD",M$44="",M$44="A",M$44="AES",M$44="F",M$44="Fiber")," ",IF(OR(M$44="FS",M$44="D",M$44="DIS"),IF(MOD(M45,9)=0,"—",16*M45-15),IF(OR(M$44="M",M$44="MADI"),"—",IF(OR(M$44="IPI",M$44="IP in"),IF(MOD(M45-1,9)&gt;=8,"—",16*M45-15),"Err"))))</f>
        <v>3601</v>
      </c>
      <c r="N46" s="7">
        <f>IF(OR(M$44="S",M$44="STD",M$44="",M$44="A",M$44="AES",M$44="F",M$44="Fiber")," ",IF(OR(M$44="FS",M$44="D",M$44="DIS"),IF(MOD(M45,9)=0,"—",16*M45),IF(OR(M$44="M",M$44="MADI"),"—",IF(OR(M$44="IPI",M$44="IP in"),IF(MOD(M45-1,9)&gt;=8,"—",16*M45),"Err"))))</f>
        <v>3616</v>
      </c>
      <c r="O46" s="10">
        <f>IF(OR(O$44="S",O$44="STD",O$44="",O$44="A",O$44="AES",O$44="F",O$44="Fiber")," ",IF(OR(O$44="FS",O$44="D",O$44="DIS"),IF(MOD(O45,9)=0,"—",16*O45-15),IF(OR(O$44="M",O$44="MADI"),"—",IF(OR(O$44="IPI",O$44="IP in"),IF(MOD(O45-1,9)&gt;=8,"—",16*O45-15),"Err"))))</f>
        <v>3457</v>
      </c>
      <c r="P46" s="7">
        <f>IF(OR(O$44="S",O$44="STD",O$44="",O$44="A",O$44="AES",O$44="F",O$44="Fiber")," ",IF(OR(O$44="FS",O$44="D",O$44="DIS"),IF(MOD(O45,9)=0,"—",16*O45),IF(OR(O$44="M",O$44="MADI"),"—",IF(OR(O$44="IPI",O$44="IP in"),IF(MOD(O45-1,9)&gt;=8,"—",16*O45),"Err"))))</f>
        <v>3472</v>
      </c>
      <c r="Q46" s="10">
        <f>IF(OR(Q$44="S",Q$44="STD",Q$44="",Q$44="A",Q$44="AES",Q$44="F",Q$44="Fiber")," ",IF(OR(Q$44="FS",Q$44="D",Q$44="DIS"),IF(MOD(Q45,9)=0,"—",16*Q45-15),IF(OR(Q$44="M",Q$44="MADI"),"—",IF(OR(Q$44="IPI",Q$44="IP in"),IF(MOD(Q45-1,9)&gt;=8,"—",16*Q45-15),"Err"))))</f>
        <v>3313</v>
      </c>
      <c r="R46" s="7">
        <f>IF(OR(Q$44="S",Q$44="STD",Q$44="",Q$44="A",Q$44="AES",Q$44="F",Q$44="Fiber")," ",IF(OR(Q$44="FS",Q$44="D",Q$44="DIS"),IF(MOD(Q45,9)=0,"—",16*Q45),IF(OR(Q$44="M",Q$44="MADI"),"—",IF(OR(Q$44="IPI",Q$44="IP in"),IF(MOD(Q45-1,9)&gt;=8,"—",16*Q45),"Err"))))</f>
        <v>3328</v>
      </c>
      <c r="S46" s="10">
        <f>IF(OR(S$44="S",S$44="STD",S$44="",S$44="A",S$44="AES",S$44="F",S$44="Fiber")," ",IF(OR(S$44="FS",S$44="D",S$44="DIS"),IF(MOD(S45,9)=0,"—",16*S45-15),IF(OR(S$44="M",S$44="MADI"),"—",IF(OR(S$44="IPI",S$44="IP in"),IF(MOD(S45-1,9)&gt;=8,"—",16*S45-15),"Err"))))</f>
        <v>3169</v>
      </c>
      <c r="T46" s="7">
        <f>IF(OR(S$44="S",S$44="STD",S$44="",S$44="A",S$44="AES",S$44="F",S$44="Fiber")," ",IF(OR(S$44="FS",S$44="D",S$44="DIS"),IF(MOD(S45,9)=0,"—",16*S45),IF(OR(S$44="M",S$44="MADI"),"—",IF(OR(S$44="IPI",S$44="IP in"),IF(MOD(S45-1,9)&gt;=8,"—",16*S45),"Err"))))</f>
        <v>3184</v>
      </c>
      <c r="U46" s="10">
        <f>IF(OR(U$44="S",U$44="STD",U$44="",U$44="A",U$44="AES",U$44="F",U$44="Fiber")," ",IF(OR(U$44="FS",U$44="D",U$44="DIS"),IF(MOD(U45,9)=0,"—",16*U45-15),IF(OR(U$44="M",U$44="MADI"),"—",IF(OR(U$44="IPI",U$44="IP in"),IF(MOD(U45-1,9)&gt;=8,"—",16*U45-15),"Err"))))</f>
        <v>3025</v>
      </c>
      <c r="V46" s="7">
        <f>IF(OR(U$44="S",U$44="STD",U$44="",U$44="A",U$44="AES",U$44="F",U$44="Fiber")," ",IF(OR(U$44="FS",U$44="D",U$44="DIS"),IF(MOD(U45,9)=0,"—",16*U45),IF(OR(U$44="M",U$44="MADI"),"—",IF(OR(U$44="IPI",U$44="IP in"),IF(MOD(U45-1,9)&gt;=8,"—",16*U45),"Err"))))</f>
        <v>3040</v>
      </c>
      <c r="W46" s="10">
        <f>IF(OR(W$44="S",W$44="STD",W$44="",W$44="A",W$44="AES",W$44="F",W$44="Fiber")," ",IF(OR(W$44="FS",W$44="D",W$44="DIS"),IF(MOD(W45,9)=0,"—",16*W45-15),IF(OR(W$44="M",W$44="MADI"),"—",IF(OR(W$44="IPI",W$44="IP in"),IF(MOD(W45-1,9)&gt;=8,"—",16*W45-15),"Err"))))</f>
        <v>2881</v>
      </c>
      <c r="X46" s="7">
        <f>IF(OR(W$44="S",W$44="STD",W$44="",W$44="A",W$44="AES",W$44="F",W$44="Fiber")," ",IF(OR(W$44="FS",W$44="D",W$44="DIS"),IF(MOD(W45,9)=0,"—",16*W45),IF(OR(W$44="M",W$44="MADI"),"—",IF(OR(W$44="IPI",W$44="IP in"),IF(MOD(W45-1,9)&gt;=8,"—",16*W45),"Err"))))</f>
        <v>2896</v>
      </c>
      <c r="Y46" s="10">
        <f>IF(OR(Y$44="S",Y$44="STD",Y$44="",Y$44="A",Y$44="AES",Y$44="F",Y$44="Fiber")," ",IF(OR(Y$44="FS",Y$44="D",Y$44="DIS"),IF(MOD(Y45,9)=0,"—",16*Y45-15),IF(OR(Y$44="M",Y$44="MADI"),"—",IF(OR(Y$44="IPI",Y$44="IP in"),IF(MOD(Y45-1,9)&gt;=8,"—",16*Y45-15),"Err"))))</f>
        <v>2737</v>
      </c>
      <c r="Z46" s="7">
        <f>IF(OR(Y$44="S",Y$44="STD",Y$44="",Y$44="A",Y$44="AES",Y$44="F",Y$44="Fiber")," ",IF(OR(Y$44="FS",Y$44="D",Y$44="DIS"),IF(MOD(Y45,9)=0,"—",16*Y45),IF(OR(Y$44="M",Y$44="MADI"),"—",IF(OR(Y$44="IPI",Y$44="IP in"),IF(MOD(Y45-1,9)&gt;=8,"—",16*Y45),"Err"))))</f>
        <v>2752</v>
      </c>
      <c r="AA46" s="10">
        <f>IF(OR(AA$44="S",AA$44="STD",AA$44="",AA$44="A",AA$44="AES",AA$44="F",AA$44="Fiber")," ",IF(OR(AA$44="FS",AA$44="D",AA$44="DIS"),IF(MOD(AA45,9)=0,"—",16*AA45-15),IF(OR(AA$44="M",AA$44="MADI"),"—",IF(OR(AA$44="IPI",AA$44="IP in"),IF(MOD(AA45-1,9)&gt;=8,"—",16*AA45-15),"Err"))))</f>
        <v>2593</v>
      </c>
      <c r="AB46" s="7">
        <f>IF(OR(AA$44="S",AA$44="STD",AA$44="",AA$44="A",AA$44="AES",AA$44="F",AA$44="Fiber")," ",IF(OR(AA$44="FS",AA$44="D",AA$44="DIS"),IF(MOD(AA45,9)=0,"—",16*AA45),IF(OR(AA$44="M",AA$44="MADI"),"—",IF(OR(AA$44="IPI",AA$44="IP in"),IF(MOD(AA45-1,9)&gt;=8,"—",16*AA45),"Err"))))</f>
        <v>2608</v>
      </c>
      <c r="AC46" s="10" t="str">
        <f>IF(OR(AC$44="S",AC$44="STD",AC$44="",AC$44="A",AC$44="AES",AC$44="F",AC$44="Fiber")," ",IF(OR(AC$44="FS",AC$44="D",AC$44="DIS"),IF(MOD(AC45,9)=0,"—",16*AC45-15),IF(OR(AC$44="M",AC$44="MADI"),"—",IF(OR(AC$44="IPI",AC$44="IP in"),IF(MOD(AC45-1,9)&gt;=8,"—",16*AC45-15),"Err"))))</f>
        <v xml:space="preserve"> </v>
      </c>
      <c r="AD46" s="7" t="str">
        <f>IF(OR(AC$44="S",AC$44="STD",AC$44="",AC$44="A",AC$44="AES",AC$44="F",AC$44="Fiber")," ",IF(OR(AC$44="FS",AC$44="D",AC$44="DIS"),IF(MOD(AC45,9)=0,"—",16*AC45),IF(OR(AC$44="M",AC$44="MADI"),"—",IF(OR(AC$44="IPI",AC$44="IP in"),IF(MOD(AC45-1,9)&gt;=8,"—",16*AC45),"Err"))))</f>
        <v xml:space="preserve"> </v>
      </c>
      <c r="AE46" s="10" t="str">
        <f>IF(OR(AE$44="S",AE$44="STD",AE$44="",AE$44="A",AE$44="AES",AE$44="F",AE$44="Fiber")," ",IF(OR(AE$44="FS",AE$44="D",AE$44="DIS"),IF(MOD(AE45,9)=0,"—",16*AE45-15),IF(OR(AE$44="M",AE$44="MADI"),"—",IF(OR(AE$44="IPI",AE$44="IP in"),IF(MOD(AE45-1,9)&gt;=8,"—",16*AE45-15),"Err"))))</f>
        <v xml:space="preserve"> </v>
      </c>
      <c r="AF46" s="7" t="str">
        <f>IF(OR(AE$44="S",AE$44="STD",AE$44="",AE$44="A",AE$44="AES",AE$44="F",AE$44="Fiber")," ",IF(OR(AE$44="FS",AE$44="D",AE$44="DIS"),IF(MOD(AE45,9)=0,"—",16*AE45),IF(OR(AE$44="M",AE$44="MADI"),"—",IF(OR(AE$44="IPI",AE$44="IP in"),IF(MOD(AE45-1,9)&gt;=8,"—",16*AE45),"Err"))))</f>
        <v xml:space="preserve"> </v>
      </c>
      <c r="AG46" s="10" t="str">
        <f>IF(OR(AG$44="S",AG$44="STD",AG$44="",AG$44="A",AG$44="AES",AG$44="F",AG$44="Fiber")," ",IF(OR(AG$44="FS",AG$44="D",AG$44="DIS"),IF(MOD(AG45,9)=0,"—",16*AG45-15),IF(OR(AG$44="M",AG$44="MADI"),"—",IF(OR(AG$44="IPI",AG$44="IP in"),IF(MOD(AG45-1,9)&gt;=8,"—",16*AG45-15),"Err"))))</f>
        <v>—</v>
      </c>
      <c r="AH46" s="7" t="str">
        <f>IF(OR(AG$44="S",AG$44="STD",AG$44="",AG$44="A",AG$44="AES",AG$44="F",AG$44="Fiber")," ",IF(OR(AG$44="FS",AG$44="D",AG$44="DIS"),IF(MOD(AG45,9)=0,"—",16*AG45),IF(OR(AG$44="M",AG$44="MADI"),"—",IF(OR(AG$44="IPI",AG$44="IP in"),IF(MOD(AG45-1,9)&gt;=8,"—",16*AG45),"Err"))))</f>
        <v>—</v>
      </c>
      <c r="AI46" s="10">
        <f>IF(OR(AI$44="S",AI$44="STD",AI$44="",AI$44="A",AI$44="AES",AI$44="F",AI$44="Fiber")," ",IF(OR(AI$44="FS",AI$44="D",AI$44="DIS"),IF(MOD(AI45,9)=0,"—",16*AI45-15),IF(OR(AI$44="M",AI$44="MADI"),"—",IF(OR(AI$44="IPI",AI$44="IP in"),IF(MOD(AI45-1,9)&gt;=8,"—",16*AI45-15),"Err"))))</f>
        <v>2017</v>
      </c>
      <c r="AJ46" s="7">
        <f>IF(OR(AI$44="S",AI$44="STD",AI$44="",AI$44="A",AI$44="AES",AI$44="F",AI$44="Fiber")," ",IF(OR(AI$44="FS",AI$44="D",AI$44="DIS"),IF(MOD(AI45,9)=0,"—",16*AI45),IF(OR(AI$44="M",AI$44="MADI"),"—",IF(OR(AI$44="IPI",AI$44="IP in"),IF(MOD(AI45-1,9)&gt;=8,"—",16*AI45),"Err"))))</f>
        <v>2032</v>
      </c>
      <c r="AK46" s="10" t="str">
        <f>IF(OR(AK$44="S",AK$44="STD",AK$44="",AK$44="A",AK$44="AES",AK$44="F",AK$44="Fiber")," ",IF(OR(AK$44="FS",AK$44="D",AK$44="DIS"),IF(MOD(AK45,9)=0,"—",16*AK45-15),IF(OR(AK$44="M",AK$44="MADI"),"—",IF(OR(AK$44="IPI",AK$44="IP in"),IF(MOD(AK45-1,9)&gt;=8,"—",16*AK45-15),"Err"))))</f>
        <v xml:space="preserve"> </v>
      </c>
      <c r="AL46" s="7" t="str">
        <f>IF(OR(AK$44="S",AK$44="STD",AK$44="",AK$44="A",AK$44="AES",AK$44="F",AK$44="Fiber")," ",IF(OR(AK$44="FS",AK$44="D",AK$44="DIS"),IF(MOD(AK45,9)=0,"—",16*AK45),IF(OR(AK$44="M",AK$44="MADI"),"—",IF(OR(AK$44="IPI",AK$44="IP in"),IF(MOD(AK45-1,9)&gt;=8,"—",16*AK45),"Err"))))</f>
        <v xml:space="preserve"> </v>
      </c>
      <c r="AM46" s="10" t="str">
        <f>IF(OR(AM$44="S",AM$44="STD",AM$44="",AM$44="A",AM$44="AES",AM$44="F",AM$44="Fiber")," ",IF(OR(AM$44="FS",AM$44="D",AM$44="DIS"),IF(MOD(AM45,9)=0,"—",16*AM45-15),IF(OR(AM$44="M",AM$44="MADI"),"—",IF(OR(AM$44="IPI",AM$44="IP in"),IF(MOD(AM45-1,9)&gt;=8,"—",16*AM45-15),"Err"))))</f>
        <v xml:space="preserve"> </v>
      </c>
      <c r="AN46" s="7" t="str">
        <f>IF(OR(AM$44="S",AM$44="STD",AM$44="",AM$44="A",AM$44="AES",AM$44="F",AM$44="Fiber")," ",IF(OR(AM$44="FS",AM$44="D",AM$44="DIS"),IF(MOD(AM45,9)=0,"—",16*AM45),IF(OR(AM$44="M",AM$44="MADI"),"—",IF(OR(AM$44="IPI",AM$44="IP in"),IF(MOD(AM45-1,9)&gt;=8,"—",16*AM45),"Err"))))</f>
        <v xml:space="preserve"> </v>
      </c>
      <c r="AO46" s="10">
        <f>IF(OR(AO$44="S",AO$44="STD",AO$44="",AO$44="A",AO$44="AES",AO$44="F",AO$44="Fiber")," ",IF(OR(AO$44="FS",AO$44="D",AO$44="DIS"),IF(MOD(AO45,9)=0,"—",16*AO45-15),IF(OR(AO$44="M",AO$44="MADI"),"—",IF(OR(AO$44="IPI",AO$44="IP in"),IF(MOD(AO45-1,9)&gt;=8,"—",16*AO45-15),"Err"))))</f>
        <v>1585</v>
      </c>
      <c r="AP46" s="7">
        <f>IF(OR(AO$44="S",AO$44="STD",AO$44="",AO$44="A",AO$44="AES",AO$44="F",AO$44="Fiber")," ",IF(OR(AO$44="FS",AO$44="D",AO$44="DIS"),IF(MOD(AO45,9)=0,"—",16*AO45),IF(OR(AO$44="M",AO$44="MADI"),"—",IF(OR(AO$44="IPI",AO$44="IP in"),IF(MOD(AO45-1,9)&gt;=8,"—",16*AO45),"Err"))))</f>
        <v>1600</v>
      </c>
      <c r="AQ46" s="10">
        <f>IF(OR(AQ$44="S",AQ$44="STD",AQ$44="",AQ$44="A",AQ$44="AES",AQ$44="F",AQ$44="Fiber")," ",IF(OR(AQ$44="FS",AQ$44="D",AQ$44="DIS"),IF(MOD(AQ45,9)=0,"—",16*AQ45-15),IF(OR(AQ$44="M",AQ$44="MADI"),"—",IF(OR(AQ$44="IPI",AQ$44="IP in"),IF(MOD(AQ45-1,9)&gt;=8,"—",16*AQ45-15),"Err"))))</f>
        <v>1441</v>
      </c>
      <c r="AR46" s="7">
        <f>IF(OR(AQ$44="S",AQ$44="STD",AQ$44="",AQ$44="A",AQ$44="AES",AQ$44="F",AQ$44="Fiber")," ",IF(OR(AQ$44="FS",AQ$44="D",AQ$44="DIS"),IF(MOD(AQ45,9)=0,"—",16*AQ45),IF(OR(AQ$44="M",AQ$44="MADI"),"—",IF(OR(AQ$44="IPI",AQ$44="IP in"),IF(MOD(AQ45-1,9)&gt;=8,"—",16*AQ45),"Err"))))</f>
        <v>1456</v>
      </c>
      <c r="AS46" s="10">
        <f>IF(OR(AS$44="S",AS$44="STD",AS$44="",AS$44="A",AS$44="AES",AS$44="F",AS$44="Fiber")," ",IF(OR(AS$44="FS",AS$44="D",AS$44="DIS"),IF(MOD(AS45,9)=0,"—",16*AS45-15),IF(OR(AS$44="M",AS$44="MADI"),"—",IF(OR(AS$44="IPI",AS$44="IP in"),IF(MOD(AS45-1,9)&gt;=8,"—",16*AS45-15),"Err"))))</f>
        <v>1297</v>
      </c>
      <c r="AT46" s="7">
        <f>IF(OR(AS$44="S",AS$44="STD",AS$44="",AS$44="A",AS$44="AES",AS$44="F",AS$44="Fiber")," ",IF(OR(AS$44="FS",AS$44="D",AS$44="DIS"),IF(MOD(AS45,9)=0,"—",16*AS45),IF(OR(AS$44="M",AS$44="MADI"),"—",IF(OR(AS$44="IPI",AS$44="IP in"),IF(MOD(AS45-1,9)&gt;=8,"—",16*AS45),"Err"))))</f>
        <v>1312</v>
      </c>
      <c r="AU46" s="10">
        <f>IF(OR(AU$44="S",AU$44="STD",AU$44="",AU$44="A",AU$44="AES",AU$44="F",AU$44="Fiber")," ",IF(OR(AU$44="FS",AU$44="D",AU$44="DIS"),IF(MOD(AU45,9)=0,"—",16*AU45-15),IF(OR(AU$44="M",AU$44="MADI"),"—",IF(OR(AU$44="IPI",AU$44="IP in"),IF(MOD(AU45-1,9)&gt;=8,"—",16*AU45-15),"Err"))))</f>
        <v>1153</v>
      </c>
      <c r="AV46" s="7">
        <f>IF(OR(AU$44="S",AU$44="STD",AU$44="",AU$44="A",AU$44="AES",AU$44="F",AU$44="Fiber")," ",IF(OR(AU$44="FS",AU$44="D",AU$44="DIS"),IF(MOD(AU45,9)=0,"—",16*AU45),IF(OR(AU$44="M",AU$44="MADI"),"—",IF(OR(AU$44="IPI",AU$44="IP in"),IF(MOD(AU45-1,9)&gt;=8,"—",16*AU45),"Err"))))</f>
        <v>1168</v>
      </c>
      <c r="AW46" s="10">
        <f>IF(OR(AW$44="S",AW$44="STD",AW$44="",AW$44="A",AW$44="AES",AW$44="F",AW$44="Fiber")," ",IF(OR(AW$44="FS",AW$44="D",AW$44="DIS"),IF(MOD(AW45,9)=0,"—",16*AW45-15),IF(OR(AW$44="M",AW$44="MADI"),"—",IF(OR(AW$44="IPI",AW$44="IP in"),IF(MOD(AW45-1,9)&gt;=8,"—",16*AW45-15),"Err"))))</f>
        <v>1009</v>
      </c>
      <c r="AX46" s="7">
        <f>IF(OR(AW$44="S",AW$44="STD",AW$44="",AW$44="A",AW$44="AES",AW$44="F",AW$44="Fiber")," ",IF(OR(AW$44="FS",AW$44="D",AW$44="DIS"),IF(MOD(AW45,9)=0,"—",16*AW45),IF(OR(AW$44="M",AW$44="MADI"),"—",IF(OR(AW$44="IPI",AW$44="IP in"),IF(MOD(AW45-1,9)&gt;=8,"—",16*AW45),"Err"))))</f>
        <v>1024</v>
      </c>
      <c r="AY46" s="10">
        <f>IF(OR(AY$44="S",AY$44="STD",AY$44="",AY$44="A",AY$44="AES",AY$44="F",AY$44="Fiber")," ",IF(OR(AY$44="FS",AY$44="D",AY$44="DIS"),IF(MOD(AY45,9)=0,"—",16*AY45-15),IF(OR(AY$44="M",AY$44="MADI"),"—",IF(OR(AY$44="IPI",AY$44="IP in"),IF(MOD(AY45-1,9)&gt;=8,"—",16*AY45-15),"Err"))))</f>
        <v>865</v>
      </c>
      <c r="AZ46" s="7">
        <f>IF(OR(AY$44="S",AY$44="STD",AY$44="",AY$44="A",AY$44="AES",AY$44="F",AY$44="Fiber")," ",IF(OR(AY$44="FS",AY$44="D",AY$44="DIS"),IF(MOD(AY45,9)=0,"—",16*AY45),IF(OR(AY$44="M",AY$44="MADI"),"—",IF(OR(AY$44="IPI",AY$44="IP in"),IF(MOD(AY45-1,9)&gt;=8,"—",16*AY45),"Err"))))</f>
        <v>880</v>
      </c>
      <c r="BA46" s="10" t="str">
        <f>IF(OR(BA$44="S",BA$44="STD",BA$44="",BA$44="A",BA$44="AES",BA$44="F",BA$44="Fiber")," ",IF(OR(BA$44="FS",BA$44="D",BA$44="DIS"),IF(MOD(BA45,9)=0,"—",16*BA45-15),IF(OR(BA$44="M",BA$44="MADI"),"—",IF(OR(BA$44="IPI",BA$44="IP in"),IF(MOD(BA45-1,9)&gt;=8,"—",16*BA45-15),"Err"))))</f>
        <v xml:space="preserve"> </v>
      </c>
      <c r="BB46" s="7" t="str">
        <f>IF(OR(BA$44="S",BA$44="STD",BA$44="",BA$44="A",BA$44="AES",BA$44="F",BA$44="Fiber")," ",IF(OR(BA$44="FS",BA$44="D",BA$44="DIS"),IF(MOD(BA45,9)=0,"—",16*BA45),IF(OR(BA$44="M",BA$44="MADI"),"—",IF(OR(BA$44="IPI",BA$44="IP in"),IF(MOD(BA45-1,9)&gt;=8,"—",16*BA45),"Err"))))</f>
        <v xml:space="preserve"> </v>
      </c>
      <c r="BC46" s="10" t="str">
        <f>IF(OR(BC$44="S",BC$44="STD",BC$44="",BC$44="A",BC$44="AES",BC$44="F",BC$44="Fiber")," ",IF(OR(BC$44="FS",BC$44="D",BC$44="DIS"),IF(MOD(BC45,9)=0,"—",16*BC45-15),IF(OR(BC$44="M",BC$44="MADI"),"—",IF(OR(BC$44="IPI",BC$44="IP in"),IF(MOD(BC45-1,9)&gt;=8,"—",16*BC45-15),"Err"))))</f>
        <v xml:space="preserve"> </v>
      </c>
      <c r="BD46" s="7" t="str">
        <f>IF(OR(BC$44="S",BC$44="STD",BC$44="",BC$44="A",BC$44="AES",BC$44="F",BC$44="Fiber")," ",IF(OR(BC$44="FS",BC$44="D",BC$44="DIS"),IF(MOD(BC45,9)=0,"—",16*BC45),IF(OR(BC$44="M",BC$44="MADI"),"—",IF(OR(BC$44="IPI",BC$44="IP in"),IF(MOD(BC45-1,9)&gt;=8,"—",16*BC45),"Err"))))</f>
        <v xml:space="preserve"> </v>
      </c>
      <c r="BE46" s="10" t="str">
        <f>IF(OR(BE$44="S",BE$44="STD",BE$44="",BE$44="A",BE$44="AES",BE$44="F",BE$44="Fiber")," ",IF(OR(BE$44="FS",BE$44="D",BE$44="DIS"),IF(MOD(BE45,9)=0,"—",16*BE45-15),IF(OR(BE$44="M",BE$44="MADI"),"—",IF(OR(BE$44="IPI",BE$44="IP in"),IF(MOD(BE45-1,9)&gt;=8,"—",16*BE45-15),"Err"))))</f>
        <v>—</v>
      </c>
      <c r="BF46" s="7" t="str">
        <f>IF(OR(BE$44="S",BE$44="STD",BE$44="",BE$44="A",BE$44="AES",BE$44="F",BE$44="Fiber")," ",IF(OR(BE$44="FS",BE$44="D",BE$44="DIS"),IF(MOD(BE45,9)=0,"—",16*BE45),IF(OR(BE$44="M",BE$44="MADI"),"—",IF(OR(BE$44="IPI",BE$44="IP in"),IF(MOD(BE45-1,9)&gt;=8,"—",16*BE45),"Err"))))</f>
        <v>—</v>
      </c>
      <c r="BG46" s="10">
        <f>IF(OR(BG$44="S",BG$44="STD",BG$44="",BG$44="A",BG$44="AES",BG$44="F",BG$44="Fiber")," ",IF(OR(BG$44="FS",BG$44="D",BG$44="DIS"),IF(MOD(BG45,9)=0,"—",16*BG45-15),IF(OR(BG$44="M",BG$44="MADI"),"—",IF(OR(BG$44="IPI",BG$44="IP in"),IF(MOD(BG45-1,9)&gt;=8,"—",16*BG45-15),"Err"))))</f>
        <v>289</v>
      </c>
      <c r="BH46" s="7">
        <f>IF(OR(BG$44="S",BG$44="STD",BG$44="",BG$44="A",BG$44="AES",BG$44="F",BG$44="Fiber")," ",IF(OR(BG$44="FS",BG$44="D",BG$44="DIS"),IF(MOD(BG45,9)=0,"—",16*BG45),IF(OR(BG$44="M",BG$44="MADI"),"—",IF(OR(BG$44="IPI",BG$44="IP in"),IF(MOD(BG45-1,9)&gt;=8,"—",16*BG45),"Err"))))</f>
        <v>304</v>
      </c>
      <c r="BI46" s="10" t="str">
        <f>IF(OR(BI$44="S",BI$44="STD",BI$44="",BI$44="A",BI$44="AES",BI$44="F",BI$44="Fiber")," ",IF(OR(BI$44="FS",BI$44="D",BI$44="DIS"),IF(MOD(BI45,9)=0,"—",16*BI45-15),IF(OR(BI$44="M",BI$44="MADI"),"—",IF(OR(BI$44="IPI",BI$44="IP in"),IF(MOD(BI45-1,9)&gt;=8,"—",16*BI45-15),"Err"))))</f>
        <v xml:space="preserve"> </v>
      </c>
      <c r="BJ46" s="7" t="str">
        <f>IF(OR(BI$44="S",BI$44="STD",BI$44="",BI$44="A",BI$44="AES",BI$44="F",BI$44="Fiber")," ",IF(OR(BI$44="FS",BI$44="D",BI$44="DIS"),IF(MOD(BI45,9)=0,"—",16*BI45),IF(OR(BI$44="M",BI$44="MADI"),"—",IF(OR(BI$44="IPI",BI$44="IP in"),IF(MOD(BI45-1,9)&gt;=8,"—",16*BI45),"Err"))))</f>
        <v xml:space="preserve"> </v>
      </c>
      <c r="BK46" s="10" t="str">
        <f>IF(OR(BK$44="S",BK$44="STD",BK$44="",BK$44="A",BK$44="AES",BK$44="F",BK$44="Fiber")," ",IF(OR(BK$44="FS",BK$44="D",BK$44="DIS"),IF(MOD(BK45,9)=0,"—",16*BK45-15),IF(OR(BK$44="M",BK$44="MADI"),"—",IF(OR(BK$44="IPI",BK$44="IP in"),IF(MOD(BK45-1,9)&gt;=8,"—",16*BK45-15),"Err"))))</f>
        <v xml:space="preserve"> </v>
      </c>
      <c r="BL46" s="7" t="str">
        <f>IF(OR(BK$44="S",BK$44="STD",BK$44="",BK$44="A",BK$44="AES",BK$44="F",BK$44="Fiber")," ",IF(OR(BK$44="FS",BK$44="D",BK$44="DIS"),IF(MOD(BK45,9)=0,"—",16*BK45),IF(OR(BK$44="M",BK$44="MADI"),"—",IF(OR(BK$44="IPI",BK$44="IP in"),IF(MOD(BK45-1,9)&gt;=8,"—",16*BK45),"Err"))))</f>
        <v xml:space="preserve"> </v>
      </c>
      <c r="BM46" s="17"/>
      <c r="BN46" s="14" t="s">
        <v>18</v>
      </c>
      <c r="BR46" s="13" t="s">
        <v>19</v>
      </c>
    </row>
    <row r="47" spans="1:70" x14ac:dyDescent="0.25">
      <c r="A47" s="9">
        <f>(A$43)*9-7</f>
        <v>281</v>
      </c>
      <c r="B47" s="6"/>
      <c r="C47" s="9">
        <f>(C$43)*9-7</f>
        <v>272</v>
      </c>
      <c r="D47" s="6"/>
      <c r="E47" s="9">
        <f>(E$43)*9-7</f>
        <v>263</v>
      </c>
      <c r="F47" s="6"/>
      <c r="G47" s="9">
        <f>(G$43)*9-7</f>
        <v>254</v>
      </c>
      <c r="H47" s="6"/>
      <c r="I47" s="9">
        <f>(I$43)*9-7</f>
        <v>245</v>
      </c>
      <c r="J47" s="6"/>
      <c r="K47" s="9">
        <f>(K$43)*9-7</f>
        <v>236</v>
      </c>
      <c r="L47" s="6"/>
      <c r="M47" s="9">
        <f>(M$43)*9-7</f>
        <v>227</v>
      </c>
      <c r="N47" s="6"/>
      <c r="O47" s="9">
        <f>(O$43)*9-7</f>
        <v>218</v>
      </c>
      <c r="P47" s="6"/>
      <c r="Q47" s="9">
        <f>(Q$43)*9-7</f>
        <v>209</v>
      </c>
      <c r="R47" s="6"/>
      <c r="S47" s="9">
        <f>(S$43)*9-7</f>
        <v>200</v>
      </c>
      <c r="T47" s="6"/>
      <c r="U47" s="9">
        <f>(U$43)*9-7</f>
        <v>191</v>
      </c>
      <c r="V47" s="6"/>
      <c r="W47" s="9">
        <f>(W$43)*9-7</f>
        <v>182</v>
      </c>
      <c r="X47" s="6"/>
      <c r="Y47" s="9">
        <f>(Y$43)*9-7</f>
        <v>173</v>
      </c>
      <c r="Z47" s="6"/>
      <c r="AA47" s="9">
        <f>(AA$43)*9-7</f>
        <v>164</v>
      </c>
      <c r="AB47" s="6"/>
      <c r="AC47" s="9">
        <f>(AC$43)*9-7</f>
        <v>155</v>
      </c>
      <c r="AD47" s="6"/>
      <c r="AE47" s="9">
        <f>(AE$43)*9-7</f>
        <v>146</v>
      </c>
      <c r="AF47" s="6"/>
      <c r="AG47" s="9">
        <f>(AG$43)*9-7</f>
        <v>137</v>
      </c>
      <c r="AH47" s="6"/>
      <c r="AI47" s="9">
        <f>(AI$43)*9-7</f>
        <v>128</v>
      </c>
      <c r="AJ47" s="6"/>
      <c r="AK47" s="9">
        <f>(AK$43)*9-7</f>
        <v>119</v>
      </c>
      <c r="AL47" s="6"/>
      <c r="AM47" s="9">
        <f>(AM$43)*9-7</f>
        <v>110</v>
      </c>
      <c r="AN47" s="6"/>
      <c r="AO47" s="9">
        <f>(AO$43)*9-7</f>
        <v>101</v>
      </c>
      <c r="AP47" s="6"/>
      <c r="AQ47" s="9">
        <f>(AQ$43)*9-7</f>
        <v>92</v>
      </c>
      <c r="AR47" s="6"/>
      <c r="AS47" s="9">
        <f>(AS$43)*9-7</f>
        <v>83</v>
      </c>
      <c r="AT47" s="6"/>
      <c r="AU47" s="9">
        <f>(AU$43)*9-7</f>
        <v>74</v>
      </c>
      <c r="AV47" s="6"/>
      <c r="AW47" s="9">
        <f>(AW$43)*9-7</f>
        <v>65</v>
      </c>
      <c r="AX47" s="6"/>
      <c r="AY47" s="9">
        <f>(AY$43)*9-7</f>
        <v>56</v>
      </c>
      <c r="AZ47" s="6"/>
      <c r="BA47" s="9">
        <f>(BA$43)*9-7</f>
        <v>47</v>
      </c>
      <c r="BB47" s="6"/>
      <c r="BC47" s="9">
        <f>(BC$43)*9-7</f>
        <v>38</v>
      </c>
      <c r="BD47" s="6"/>
      <c r="BE47" s="9">
        <f>(BE$43)*9-7</f>
        <v>29</v>
      </c>
      <c r="BF47" s="6"/>
      <c r="BG47" s="9">
        <f>(BG$43)*9-7</f>
        <v>20</v>
      </c>
      <c r="BH47" s="6"/>
      <c r="BI47" s="9">
        <f>(BI$43)*9-7</f>
        <v>11</v>
      </c>
      <c r="BJ47" s="6"/>
      <c r="BK47" s="9">
        <f>(BK$43)*9-7</f>
        <v>2</v>
      </c>
      <c r="BL47" s="6"/>
      <c r="BM47" s="18"/>
      <c r="BN47" s="16" t="s">
        <v>12</v>
      </c>
      <c r="BR47" s="13" t="s">
        <v>10</v>
      </c>
    </row>
    <row r="48" spans="1:70" x14ac:dyDescent="0.25">
      <c r="A48" s="10">
        <f>IF(OR(A$44="S",A$44="STD",A$44="",A$44="A",A$44="AES",A$44="F",A$44="Fiber")," ",IF(OR(A$44="FS",A$44="D",A$44="DIS"),IF(MOD(A47,9)=0,"—",16*A47-15),IF(OR(A$44="M",A$44="MADI"),"—",IF(OR(A$44="IPI",A$44="IP in"),IF(MOD(A47-1,9)&gt;=8,"—",16*A47-15),"Err"))))</f>
        <v>4481</v>
      </c>
      <c r="B48" s="7">
        <f>IF(OR(A$44="S",A$44="STD",A$44="",A$44="A",A$44="AES",A$44="F",A$44="Fiber")," ",IF(OR(A$44="FS",A$44="D",A$44="DIS"),IF(MOD(A47,9)=0,"—",16*A47),IF(OR(A$44="M",A$44="MADI"),"—",IF(OR(A$44="IPI",A$44="IP in"),IF(MOD(A47-1,9)&gt;=8,"—",16*A47),"Err"))))</f>
        <v>4496</v>
      </c>
      <c r="C48" s="10">
        <f>IF(OR(C$44="S",C$44="STD",C$44="",C$44="A",C$44="AES",C$44="F",C$44="Fiber")," ",IF(OR(C$44="FS",C$44="D",C$44="DIS"),IF(MOD(C47,9)=0,"—",16*C47-15),IF(OR(C$44="M",C$44="MADI"),"—",IF(OR(C$44="IPI",C$44="IP in"),IF(MOD(C47-1,9)&gt;=8,"—",16*C47-15),"Err"))))</f>
        <v>4337</v>
      </c>
      <c r="D48" s="7">
        <f>IF(OR(C$44="S",C$44="STD",C$44="",C$44="A",C$44="AES",C$44="F",C$44="Fiber")," ",IF(OR(C$44="FS",C$44="D",C$44="DIS"),IF(MOD(C47,9)=0,"—",16*C47),IF(OR(C$44="M",C$44="MADI"),"—",IF(OR(C$44="IPI",C$44="IP in"),IF(MOD(C47-1,9)&gt;=8,"—",16*C47),"Err"))))</f>
        <v>4352</v>
      </c>
      <c r="E48" s="10">
        <f>IF(OR(E$44="S",E$44="STD",E$44="",E$44="A",E$44="AES",E$44="F",E$44="Fiber")," ",IF(OR(E$44="FS",E$44="D",E$44="DIS"),IF(MOD(E47,9)=0,"—",16*E47-15),IF(OR(E$44="M",E$44="MADI"),"—",IF(OR(E$44="IPI",E$44="IP in"),IF(MOD(E47-1,9)&gt;=8,"—",16*E47-15),"Err"))))</f>
        <v>4193</v>
      </c>
      <c r="F48" s="7">
        <f>IF(OR(E$44="S",E$44="STD",E$44="",E$44="A",E$44="AES",E$44="F",E$44="Fiber")," ",IF(OR(E$44="FS",E$44="D",E$44="DIS"),IF(MOD(E47,9)=0,"—",16*E47),IF(OR(E$44="M",E$44="MADI"),"—",IF(OR(E$44="IPI",E$44="IP in"),IF(MOD(E47-1,9)&gt;=8,"—",16*E47),"Err"))))</f>
        <v>4208</v>
      </c>
      <c r="G48" s="10">
        <f>IF(OR(G$44="S",G$44="STD",G$44="",G$44="A",G$44="AES",G$44="F",G$44="Fiber")," ",IF(OR(G$44="FS",G$44="D",G$44="DIS"),IF(MOD(G47,9)=0,"—",16*G47-15),IF(OR(G$44="M",G$44="MADI"),"—",IF(OR(G$44="IPI",G$44="IP in"),IF(MOD(G47-1,9)&gt;=8,"—",16*G47-15),"Err"))))</f>
        <v>4049</v>
      </c>
      <c r="H48" s="7">
        <f>IF(OR(G$44="S",G$44="STD",G$44="",G$44="A",G$44="AES",G$44="F",G$44="Fiber")," ",IF(OR(G$44="FS",G$44="D",G$44="DIS"),IF(MOD(G47,9)=0,"—",16*G47),IF(OR(G$44="M",G$44="MADI"),"—",IF(OR(G$44="IPI",G$44="IP in"),IF(MOD(G47-1,9)&gt;=8,"—",16*G47),"Err"))))</f>
        <v>4064</v>
      </c>
      <c r="I48" s="10">
        <f>IF(OR(I$44="S",I$44="STD",I$44="",I$44="A",I$44="AES",I$44="F",I$44="Fiber")," ",IF(OR(I$44="FS",I$44="D",I$44="DIS"),IF(MOD(I47,9)=0,"—",16*I47-15),IF(OR(I$44="M",I$44="MADI"),"—",IF(OR(I$44="IPI",I$44="IP in"),IF(MOD(I47-1,9)&gt;=8,"—",16*I47-15),"Err"))))</f>
        <v>3905</v>
      </c>
      <c r="J48" s="7">
        <f>IF(OR(I$44="S",I$44="STD",I$44="",I$44="A",I$44="AES",I$44="F",I$44="Fiber")," ",IF(OR(I$44="FS",I$44="D",I$44="DIS"),IF(MOD(I47,9)=0,"—",16*I47),IF(OR(I$44="M",I$44="MADI"),"—",IF(OR(I$44="IPI",I$44="IP in"),IF(MOD(I47-1,9)&gt;=8,"—",16*I47),"Err"))))</f>
        <v>3920</v>
      </c>
      <c r="K48" s="10">
        <f>IF(OR(K$44="S",K$44="STD",K$44="",K$44="A",K$44="AES",K$44="F",K$44="Fiber")," ",IF(OR(K$44="FS",K$44="D",K$44="DIS"),IF(MOD(K47,9)=0,"—",16*K47-15),IF(OR(K$44="M",K$44="MADI"),"—",IF(OR(K$44="IPI",K$44="IP in"),IF(MOD(K47-1,9)&gt;=8,"—",16*K47-15),"Err"))))</f>
        <v>3761</v>
      </c>
      <c r="L48" s="7">
        <f>IF(OR(K$44="S",K$44="STD",K$44="",K$44="A",K$44="AES",K$44="F",K$44="Fiber")," ",IF(OR(K$44="FS",K$44="D",K$44="DIS"),IF(MOD(K47,9)=0,"—",16*K47),IF(OR(K$44="M",K$44="MADI"),"—",IF(OR(K$44="IPI",K$44="IP in"),IF(MOD(K47-1,9)&gt;=8,"—",16*K47),"Err"))))</f>
        <v>3776</v>
      </c>
      <c r="M48" s="10">
        <f>IF(OR(M$44="S",M$44="STD",M$44="",M$44="A",M$44="AES",M$44="F",M$44="Fiber")," ",IF(OR(M$44="FS",M$44="D",M$44="DIS"),IF(MOD(M47,9)=0,"—",16*M47-15),IF(OR(M$44="M",M$44="MADI"),"—",IF(OR(M$44="IPI",M$44="IP in"),IF(MOD(M47-1,9)&gt;=8,"—",16*M47-15),"Err"))))</f>
        <v>3617</v>
      </c>
      <c r="N48" s="7">
        <f>IF(OR(M$44="S",M$44="STD",M$44="",M$44="A",M$44="AES",M$44="F",M$44="Fiber")," ",IF(OR(M$44="FS",M$44="D",M$44="DIS"),IF(MOD(M47,9)=0,"—",16*M47),IF(OR(M$44="M",M$44="MADI"),"—",IF(OR(M$44="IPI",M$44="IP in"),IF(MOD(M47-1,9)&gt;=8,"—",16*M47),"Err"))))</f>
        <v>3632</v>
      </c>
      <c r="O48" s="10">
        <f>IF(OR(O$44="S",O$44="STD",O$44="",O$44="A",O$44="AES",O$44="F",O$44="Fiber")," ",IF(OR(O$44="FS",O$44="D",O$44="DIS"),IF(MOD(O47,9)=0,"—",16*O47-15),IF(OR(O$44="M",O$44="MADI"),"—",IF(OR(O$44="IPI",O$44="IP in"),IF(MOD(O47-1,9)&gt;=8,"—",16*O47-15),"Err"))))</f>
        <v>3473</v>
      </c>
      <c r="P48" s="7">
        <f>IF(OR(O$44="S",O$44="STD",O$44="",O$44="A",O$44="AES",O$44="F",O$44="Fiber")," ",IF(OR(O$44="FS",O$44="D",O$44="DIS"),IF(MOD(O47,9)=0,"—",16*O47),IF(OR(O$44="M",O$44="MADI"),"—",IF(OR(O$44="IPI",O$44="IP in"),IF(MOD(O47-1,9)&gt;=8,"—",16*O47),"Err"))))</f>
        <v>3488</v>
      </c>
      <c r="Q48" s="10">
        <f>IF(OR(Q$44="S",Q$44="STD",Q$44="",Q$44="A",Q$44="AES",Q$44="F",Q$44="Fiber")," ",IF(OR(Q$44="FS",Q$44="D",Q$44="DIS"),IF(MOD(Q47,9)=0,"—",16*Q47-15),IF(OR(Q$44="M",Q$44="MADI"),"—",IF(OR(Q$44="IPI",Q$44="IP in"),IF(MOD(Q47-1,9)&gt;=8,"—",16*Q47-15),"Err"))))</f>
        <v>3329</v>
      </c>
      <c r="R48" s="7">
        <f>IF(OR(Q$44="S",Q$44="STD",Q$44="",Q$44="A",Q$44="AES",Q$44="F",Q$44="Fiber")," ",IF(OR(Q$44="FS",Q$44="D",Q$44="DIS"),IF(MOD(Q47,9)=0,"—",16*Q47),IF(OR(Q$44="M",Q$44="MADI"),"—",IF(OR(Q$44="IPI",Q$44="IP in"),IF(MOD(Q47-1,9)&gt;=8,"—",16*Q47),"Err"))))</f>
        <v>3344</v>
      </c>
      <c r="S48" s="10">
        <f>IF(OR(S$44="S",S$44="STD",S$44="",S$44="A",S$44="AES",S$44="F",S$44="Fiber")," ",IF(OR(S$44="FS",S$44="D",S$44="DIS"),IF(MOD(S47,9)=0,"—",16*S47-15),IF(OR(S$44="M",S$44="MADI"),"—",IF(OR(S$44="IPI",S$44="IP in"),IF(MOD(S47-1,9)&gt;=8,"—",16*S47-15),"Err"))))</f>
        <v>3185</v>
      </c>
      <c r="T48" s="7">
        <f>IF(OR(S$44="S",S$44="STD",S$44="",S$44="A",S$44="AES",S$44="F",S$44="Fiber")," ",IF(OR(S$44="FS",S$44="D",S$44="DIS"),IF(MOD(S47,9)=0,"—",16*S47),IF(OR(S$44="M",S$44="MADI"),"—",IF(OR(S$44="IPI",S$44="IP in"),IF(MOD(S47-1,9)&gt;=8,"—",16*S47),"Err"))))</f>
        <v>3200</v>
      </c>
      <c r="U48" s="10">
        <f>IF(OR(U$44="S",U$44="STD",U$44="",U$44="A",U$44="AES",U$44="F",U$44="Fiber")," ",IF(OR(U$44="FS",U$44="D",U$44="DIS"),IF(MOD(U47,9)=0,"—",16*U47-15),IF(OR(U$44="M",U$44="MADI"),"—",IF(OR(U$44="IPI",U$44="IP in"),IF(MOD(U47-1,9)&gt;=8,"—",16*U47-15),"Err"))))</f>
        <v>3041</v>
      </c>
      <c r="V48" s="7">
        <f>IF(OR(U$44="S",U$44="STD",U$44="",U$44="A",U$44="AES",U$44="F",U$44="Fiber")," ",IF(OR(U$44="FS",U$44="D",U$44="DIS"),IF(MOD(U47,9)=0,"—",16*U47),IF(OR(U$44="M",U$44="MADI"),"—",IF(OR(U$44="IPI",U$44="IP in"),IF(MOD(U47-1,9)&gt;=8,"—",16*U47),"Err"))))</f>
        <v>3056</v>
      </c>
      <c r="W48" s="10">
        <f>IF(OR(W$44="S",W$44="STD",W$44="",W$44="A",W$44="AES",W$44="F",W$44="Fiber")," ",IF(OR(W$44="FS",W$44="D",W$44="DIS"),IF(MOD(W47,9)=0,"—",16*W47-15),IF(OR(W$44="M",W$44="MADI"),"—",IF(OR(W$44="IPI",W$44="IP in"),IF(MOD(W47-1,9)&gt;=8,"—",16*W47-15),"Err"))))</f>
        <v>2897</v>
      </c>
      <c r="X48" s="7">
        <f>IF(OR(W$44="S",W$44="STD",W$44="",W$44="A",W$44="AES",W$44="F",W$44="Fiber")," ",IF(OR(W$44="FS",W$44="D",W$44="DIS"),IF(MOD(W47,9)=0,"—",16*W47),IF(OR(W$44="M",W$44="MADI"),"—",IF(OR(W$44="IPI",W$44="IP in"),IF(MOD(W47-1,9)&gt;=8,"—",16*W47),"Err"))))</f>
        <v>2912</v>
      </c>
      <c r="Y48" s="10">
        <f>IF(OR(Y$44="S",Y$44="STD",Y$44="",Y$44="A",Y$44="AES",Y$44="F",Y$44="Fiber")," ",IF(OR(Y$44="FS",Y$44="D",Y$44="DIS"),IF(MOD(Y47,9)=0,"—",16*Y47-15),IF(OR(Y$44="M",Y$44="MADI"),"—",IF(OR(Y$44="IPI",Y$44="IP in"),IF(MOD(Y47-1,9)&gt;=8,"—",16*Y47-15),"Err"))))</f>
        <v>2753</v>
      </c>
      <c r="Z48" s="7">
        <f>IF(OR(Y$44="S",Y$44="STD",Y$44="",Y$44="A",Y$44="AES",Y$44="F",Y$44="Fiber")," ",IF(OR(Y$44="FS",Y$44="D",Y$44="DIS"),IF(MOD(Y47,9)=0,"—",16*Y47),IF(OR(Y$44="M",Y$44="MADI"),"—",IF(OR(Y$44="IPI",Y$44="IP in"),IF(MOD(Y47-1,9)&gt;=8,"—",16*Y47),"Err"))))</f>
        <v>2768</v>
      </c>
      <c r="AA48" s="10">
        <f>IF(OR(AA$44="S",AA$44="STD",AA$44="",AA$44="A",AA$44="AES",AA$44="F",AA$44="Fiber")," ",IF(OR(AA$44="FS",AA$44="D",AA$44="DIS"),IF(MOD(AA47,9)=0,"—",16*AA47-15),IF(OR(AA$44="M",AA$44="MADI"),"—",IF(OR(AA$44="IPI",AA$44="IP in"),IF(MOD(AA47-1,9)&gt;=8,"—",16*AA47-15),"Err"))))</f>
        <v>2609</v>
      </c>
      <c r="AB48" s="7">
        <f>IF(OR(AA$44="S",AA$44="STD",AA$44="",AA$44="A",AA$44="AES",AA$44="F",AA$44="Fiber")," ",IF(OR(AA$44="FS",AA$44="D",AA$44="DIS"),IF(MOD(AA47,9)=0,"—",16*AA47),IF(OR(AA$44="M",AA$44="MADI"),"—",IF(OR(AA$44="IPI",AA$44="IP in"),IF(MOD(AA47-1,9)&gt;=8,"—",16*AA47),"Err"))))</f>
        <v>2624</v>
      </c>
      <c r="AC48" s="10" t="str">
        <f>IF(OR(AC$44="S",AC$44="STD",AC$44="",AC$44="A",AC$44="AES",AC$44="F",AC$44="Fiber")," ",IF(OR(AC$44="FS",AC$44="D",AC$44="DIS"),IF(MOD(AC47,9)=0,"—",16*AC47-15),IF(OR(AC$44="M",AC$44="MADI"),"—",IF(OR(AC$44="IPI",AC$44="IP in"),IF(MOD(AC47-1,9)&gt;=8,"—",16*AC47-15),"Err"))))</f>
        <v xml:space="preserve"> </v>
      </c>
      <c r="AD48" s="7" t="str">
        <f>IF(OR(AC$44="S",AC$44="STD",AC$44="",AC$44="A",AC$44="AES",AC$44="F",AC$44="Fiber")," ",IF(OR(AC$44="FS",AC$44="D",AC$44="DIS"),IF(MOD(AC47,9)=0,"—",16*AC47),IF(OR(AC$44="M",AC$44="MADI"),"—",IF(OR(AC$44="IPI",AC$44="IP in"),IF(MOD(AC47-1,9)&gt;=8,"—",16*AC47),"Err"))))</f>
        <v xml:space="preserve"> </v>
      </c>
      <c r="AE48" s="10" t="str">
        <f>IF(OR(AE$44="S",AE$44="STD",AE$44="",AE$44="A",AE$44="AES",AE$44="F",AE$44="Fiber")," ",IF(OR(AE$44="FS",AE$44="D",AE$44="DIS"),IF(MOD(AE47,9)=0,"—",16*AE47-15),IF(OR(AE$44="M",AE$44="MADI"),"—",IF(OR(AE$44="IPI",AE$44="IP in"),IF(MOD(AE47-1,9)&gt;=8,"—",16*AE47-15),"Err"))))</f>
        <v xml:space="preserve"> </v>
      </c>
      <c r="AF48" s="7" t="str">
        <f>IF(OR(AE$44="S",AE$44="STD",AE$44="",AE$44="A",AE$44="AES",AE$44="F",AE$44="Fiber")," ",IF(OR(AE$44="FS",AE$44="D",AE$44="DIS"),IF(MOD(AE47,9)=0,"—",16*AE47),IF(OR(AE$44="M",AE$44="MADI"),"—",IF(OR(AE$44="IPI",AE$44="IP in"),IF(MOD(AE47-1,9)&gt;=8,"—",16*AE47),"Err"))))</f>
        <v xml:space="preserve"> </v>
      </c>
      <c r="AG48" s="10" t="str">
        <f>IF(OR(AG$44="S",AG$44="STD",AG$44="",AG$44="A",AG$44="AES",AG$44="F",AG$44="Fiber")," ",IF(OR(AG$44="FS",AG$44="D",AG$44="DIS"),IF(MOD(AG47,9)=0,"—",16*AG47-15),IF(OR(AG$44="M",AG$44="MADI"),"—",IF(OR(AG$44="IPI",AG$44="IP in"),IF(MOD(AG47-1,9)&gt;=8,"—",16*AG47-15),"Err"))))</f>
        <v>—</v>
      </c>
      <c r="AH48" s="7" t="str">
        <f>IF(OR(AG$44="S",AG$44="STD",AG$44="",AG$44="A",AG$44="AES",AG$44="F",AG$44="Fiber")," ",IF(OR(AG$44="FS",AG$44="D",AG$44="DIS"),IF(MOD(AG47,9)=0,"—",16*AG47),IF(OR(AG$44="M",AG$44="MADI"),"—",IF(OR(AG$44="IPI",AG$44="IP in"),IF(MOD(AG47-1,9)&gt;=8,"—",16*AG47),"Err"))))</f>
        <v>—</v>
      </c>
      <c r="AI48" s="10">
        <f>IF(OR(AI$44="S",AI$44="STD",AI$44="",AI$44="A",AI$44="AES",AI$44="F",AI$44="Fiber")," ",IF(OR(AI$44="FS",AI$44="D",AI$44="DIS"),IF(MOD(AI47,9)=0,"—",16*AI47-15),IF(OR(AI$44="M",AI$44="MADI"),"—",IF(OR(AI$44="IPI",AI$44="IP in"),IF(MOD(AI47-1,9)&gt;=8,"—",16*AI47-15),"Err"))))</f>
        <v>2033</v>
      </c>
      <c r="AJ48" s="7">
        <f>IF(OR(AI$44="S",AI$44="STD",AI$44="",AI$44="A",AI$44="AES",AI$44="F",AI$44="Fiber")," ",IF(OR(AI$44="FS",AI$44="D",AI$44="DIS"),IF(MOD(AI47,9)=0,"—",16*AI47),IF(OR(AI$44="M",AI$44="MADI"),"—",IF(OR(AI$44="IPI",AI$44="IP in"),IF(MOD(AI47-1,9)&gt;=8,"—",16*AI47),"Err"))))</f>
        <v>2048</v>
      </c>
      <c r="AK48" s="10" t="str">
        <f>IF(OR(AK$44="S",AK$44="STD",AK$44="",AK$44="A",AK$44="AES",AK$44="F",AK$44="Fiber")," ",IF(OR(AK$44="FS",AK$44="D",AK$44="DIS"),IF(MOD(AK47,9)=0,"—",16*AK47-15),IF(OR(AK$44="M",AK$44="MADI"),"—",IF(OR(AK$44="IPI",AK$44="IP in"),IF(MOD(AK47-1,9)&gt;=8,"—",16*AK47-15),"Err"))))</f>
        <v xml:space="preserve"> </v>
      </c>
      <c r="AL48" s="7" t="str">
        <f>IF(OR(AK$44="S",AK$44="STD",AK$44="",AK$44="A",AK$44="AES",AK$44="F",AK$44="Fiber")," ",IF(OR(AK$44="FS",AK$44="D",AK$44="DIS"),IF(MOD(AK47,9)=0,"—",16*AK47),IF(OR(AK$44="M",AK$44="MADI"),"—",IF(OR(AK$44="IPI",AK$44="IP in"),IF(MOD(AK47-1,9)&gt;=8,"—",16*AK47),"Err"))))</f>
        <v xml:space="preserve"> </v>
      </c>
      <c r="AM48" s="10" t="str">
        <f>IF(OR(AM$44="S",AM$44="STD",AM$44="",AM$44="A",AM$44="AES",AM$44="F",AM$44="Fiber")," ",IF(OR(AM$44="FS",AM$44="D",AM$44="DIS"),IF(MOD(AM47,9)=0,"—",16*AM47-15),IF(OR(AM$44="M",AM$44="MADI"),"—",IF(OR(AM$44="IPI",AM$44="IP in"),IF(MOD(AM47-1,9)&gt;=8,"—",16*AM47-15),"Err"))))</f>
        <v xml:space="preserve"> </v>
      </c>
      <c r="AN48" s="7" t="str">
        <f>IF(OR(AM$44="S",AM$44="STD",AM$44="",AM$44="A",AM$44="AES",AM$44="F",AM$44="Fiber")," ",IF(OR(AM$44="FS",AM$44="D",AM$44="DIS"),IF(MOD(AM47,9)=0,"—",16*AM47),IF(OR(AM$44="M",AM$44="MADI"),"—",IF(OR(AM$44="IPI",AM$44="IP in"),IF(MOD(AM47-1,9)&gt;=8,"—",16*AM47),"Err"))))</f>
        <v xml:space="preserve"> </v>
      </c>
      <c r="AO48" s="10">
        <f>IF(OR(AO$44="S",AO$44="STD",AO$44="",AO$44="A",AO$44="AES",AO$44="F",AO$44="Fiber")," ",IF(OR(AO$44="FS",AO$44="D",AO$44="DIS"),IF(MOD(AO47,9)=0,"—",16*AO47-15),IF(OR(AO$44="M",AO$44="MADI"),"—",IF(OR(AO$44="IPI",AO$44="IP in"),IF(MOD(AO47-1,9)&gt;=8,"—",16*AO47-15),"Err"))))</f>
        <v>1601</v>
      </c>
      <c r="AP48" s="7">
        <f>IF(OR(AO$44="S",AO$44="STD",AO$44="",AO$44="A",AO$44="AES",AO$44="F",AO$44="Fiber")," ",IF(OR(AO$44="FS",AO$44="D",AO$44="DIS"),IF(MOD(AO47,9)=0,"—",16*AO47),IF(OR(AO$44="M",AO$44="MADI"),"—",IF(OR(AO$44="IPI",AO$44="IP in"),IF(MOD(AO47-1,9)&gt;=8,"—",16*AO47),"Err"))))</f>
        <v>1616</v>
      </c>
      <c r="AQ48" s="10">
        <f>IF(OR(AQ$44="S",AQ$44="STD",AQ$44="",AQ$44="A",AQ$44="AES",AQ$44="F",AQ$44="Fiber")," ",IF(OR(AQ$44="FS",AQ$44="D",AQ$44="DIS"),IF(MOD(AQ47,9)=0,"—",16*AQ47-15),IF(OR(AQ$44="M",AQ$44="MADI"),"—",IF(OR(AQ$44="IPI",AQ$44="IP in"),IF(MOD(AQ47-1,9)&gt;=8,"—",16*AQ47-15),"Err"))))</f>
        <v>1457</v>
      </c>
      <c r="AR48" s="7">
        <f>IF(OR(AQ$44="S",AQ$44="STD",AQ$44="",AQ$44="A",AQ$44="AES",AQ$44="F",AQ$44="Fiber")," ",IF(OR(AQ$44="FS",AQ$44="D",AQ$44="DIS"),IF(MOD(AQ47,9)=0,"—",16*AQ47),IF(OR(AQ$44="M",AQ$44="MADI"),"—",IF(OR(AQ$44="IPI",AQ$44="IP in"),IF(MOD(AQ47-1,9)&gt;=8,"—",16*AQ47),"Err"))))</f>
        <v>1472</v>
      </c>
      <c r="AS48" s="10">
        <f>IF(OR(AS$44="S",AS$44="STD",AS$44="",AS$44="A",AS$44="AES",AS$44="F",AS$44="Fiber")," ",IF(OR(AS$44="FS",AS$44="D",AS$44="DIS"),IF(MOD(AS47,9)=0,"—",16*AS47-15),IF(OR(AS$44="M",AS$44="MADI"),"—",IF(OR(AS$44="IPI",AS$44="IP in"),IF(MOD(AS47-1,9)&gt;=8,"—",16*AS47-15),"Err"))))</f>
        <v>1313</v>
      </c>
      <c r="AT48" s="7">
        <f>IF(OR(AS$44="S",AS$44="STD",AS$44="",AS$44="A",AS$44="AES",AS$44="F",AS$44="Fiber")," ",IF(OR(AS$44="FS",AS$44="D",AS$44="DIS"),IF(MOD(AS47,9)=0,"—",16*AS47),IF(OR(AS$44="M",AS$44="MADI"),"—",IF(OR(AS$44="IPI",AS$44="IP in"),IF(MOD(AS47-1,9)&gt;=8,"—",16*AS47),"Err"))))</f>
        <v>1328</v>
      </c>
      <c r="AU48" s="10">
        <f>IF(OR(AU$44="S",AU$44="STD",AU$44="",AU$44="A",AU$44="AES",AU$44="F",AU$44="Fiber")," ",IF(OR(AU$44="FS",AU$44="D",AU$44="DIS"),IF(MOD(AU47,9)=0,"—",16*AU47-15),IF(OR(AU$44="M",AU$44="MADI"),"—",IF(OR(AU$44="IPI",AU$44="IP in"),IF(MOD(AU47-1,9)&gt;=8,"—",16*AU47-15),"Err"))))</f>
        <v>1169</v>
      </c>
      <c r="AV48" s="7">
        <f>IF(OR(AU$44="S",AU$44="STD",AU$44="",AU$44="A",AU$44="AES",AU$44="F",AU$44="Fiber")," ",IF(OR(AU$44="FS",AU$44="D",AU$44="DIS"),IF(MOD(AU47,9)=0,"—",16*AU47),IF(OR(AU$44="M",AU$44="MADI"),"—",IF(OR(AU$44="IPI",AU$44="IP in"),IF(MOD(AU47-1,9)&gt;=8,"—",16*AU47),"Err"))))</f>
        <v>1184</v>
      </c>
      <c r="AW48" s="10">
        <f>IF(OR(AW$44="S",AW$44="STD",AW$44="",AW$44="A",AW$44="AES",AW$44="F",AW$44="Fiber")," ",IF(OR(AW$44="FS",AW$44="D",AW$44="DIS"),IF(MOD(AW47,9)=0,"—",16*AW47-15),IF(OR(AW$44="M",AW$44="MADI"),"—",IF(OR(AW$44="IPI",AW$44="IP in"),IF(MOD(AW47-1,9)&gt;=8,"—",16*AW47-15),"Err"))))</f>
        <v>1025</v>
      </c>
      <c r="AX48" s="7">
        <f>IF(OR(AW$44="S",AW$44="STD",AW$44="",AW$44="A",AW$44="AES",AW$44="F",AW$44="Fiber")," ",IF(OR(AW$44="FS",AW$44="D",AW$44="DIS"),IF(MOD(AW47,9)=0,"—",16*AW47),IF(OR(AW$44="M",AW$44="MADI"),"—",IF(OR(AW$44="IPI",AW$44="IP in"),IF(MOD(AW47-1,9)&gt;=8,"—",16*AW47),"Err"))))</f>
        <v>1040</v>
      </c>
      <c r="AY48" s="10">
        <f>IF(OR(AY$44="S",AY$44="STD",AY$44="",AY$44="A",AY$44="AES",AY$44="F",AY$44="Fiber")," ",IF(OR(AY$44="FS",AY$44="D",AY$44="DIS"),IF(MOD(AY47,9)=0,"—",16*AY47-15),IF(OR(AY$44="M",AY$44="MADI"),"—",IF(OR(AY$44="IPI",AY$44="IP in"),IF(MOD(AY47-1,9)&gt;=8,"—",16*AY47-15),"Err"))))</f>
        <v>881</v>
      </c>
      <c r="AZ48" s="7">
        <f>IF(OR(AY$44="S",AY$44="STD",AY$44="",AY$44="A",AY$44="AES",AY$44="F",AY$44="Fiber")," ",IF(OR(AY$44="FS",AY$44="D",AY$44="DIS"),IF(MOD(AY47,9)=0,"—",16*AY47),IF(OR(AY$44="M",AY$44="MADI"),"—",IF(OR(AY$44="IPI",AY$44="IP in"),IF(MOD(AY47-1,9)&gt;=8,"—",16*AY47),"Err"))))</f>
        <v>896</v>
      </c>
      <c r="BA48" s="10" t="str">
        <f>IF(OR(BA$44="S",BA$44="STD",BA$44="",BA$44="A",BA$44="AES",BA$44="F",BA$44="Fiber")," ",IF(OR(BA$44="FS",BA$44="D",BA$44="DIS"),IF(MOD(BA47,9)=0,"—",16*BA47-15),IF(OR(BA$44="M",BA$44="MADI"),"—",IF(OR(BA$44="IPI",BA$44="IP in"),IF(MOD(BA47-1,9)&gt;=8,"—",16*BA47-15),"Err"))))</f>
        <v xml:space="preserve"> </v>
      </c>
      <c r="BB48" s="7" t="str">
        <f>IF(OR(BA$44="S",BA$44="STD",BA$44="",BA$44="A",BA$44="AES",BA$44="F",BA$44="Fiber")," ",IF(OR(BA$44="FS",BA$44="D",BA$44="DIS"),IF(MOD(BA47,9)=0,"—",16*BA47),IF(OR(BA$44="M",BA$44="MADI"),"—",IF(OR(BA$44="IPI",BA$44="IP in"),IF(MOD(BA47-1,9)&gt;=8,"—",16*BA47),"Err"))))</f>
        <v xml:space="preserve"> </v>
      </c>
      <c r="BC48" s="10" t="str">
        <f>IF(OR(BC$44="S",BC$44="STD",BC$44="",BC$44="A",BC$44="AES",BC$44="F",BC$44="Fiber")," ",IF(OR(BC$44="FS",BC$44="D",BC$44="DIS"),IF(MOD(BC47,9)=0,"—",16*BC47-15),IF(OR(BC$44="M",BC$44="MADI"),"—",IF(OR(BC$44="IPI",BC$44="IP in"),IF(MOD(BC47-1,9)&gt;=8,"—",16*BC47-15),"Err"))))</f>
        <v xml:space="preserve"> </v>
      </c>
      <c r="BD48" s="7" t="str">
        <f>IF(OR(BC$44="S",BC$44="STD",BC$44="",BC$44="A",BC$44="AES",BC$44="F",BC$44="Fiber")," ",IF(OR(BC$44="FS",BC$44="D",BC$44="DIS"),IF(MOD(BC47,9)=0,"—",16*BC47),IF(OR(BC$44="M",BC$44="MADI"),"—",IF(OR(BC$44="IPI",BC$44="IP in"),IF(MOD(BC47-1,9)&gt;=8,"—",16*BC47),"Err"))))</f>
        <v xml:space="preserve"> </v>
      </c>
      <c r="BE48" s="10" t="str">
        <f>IF(OR(BE$44="S",BE$44="STD",BE$44="",BE$44="A",BE$44="AES",BE$44="F",BE$44="Fiber")," ",IF(OR(BE$44="FS",BE$44="D",BE$44="DIS"),IF(MOD(BE47,9)=0,"—",16*BE47-15),IF(OR(BE$44="M",BE$44="MADI"),"—",IF(OR(BE$44="IPI",BE$44="IP in"),IF(MOD(BE47-1,9)&gt;=8,"—",16*BE47-15),"Err"))))</f>
        <v>—</v>
      </c>
      <c r="BF48" s="7" t="str">
        <f>IF(OR(BE$44="S",BE$44="STD",BE$44="",BE$44="A",BE$44="AES",BE$44="F",BE$44="Fiber")," ",IF(OR(BE$44="FS",BE$44="D",BE$44="DIS"),IF(MOD(BE47,9)=0,"—",16*BE47),IF(OR(BE$44="M",BE$44="MADI"),"—",IF(OR(BE$44="IPI",BE$44="IP in"),IF(MOD(BE47-1,9)&gt;=8,"—",16*BE47),"Err"))))</f>
        <v>—</v>
      </c>
      <c r="BG48" s="10">
        <f>IF(OR(BG$44="S",BG$44="STD",BG$44="",BG$44="A",BG$44="AES",BG$44="F",BG$44="Fiber")," ",IF(OR(BG$44="FS",BG$44="D",BG$44="DIS"),IF(MOD(BG47,9)=0,"—",16*BG47-15),IF(OR(BG$44="M",BG$44="MADI"),"—",IF(OR(BG$44="IPI",BG$44="IP in"),IF(MOD(BG47-1,9)&gt;=8,"—",16*BG47-15),"Err"))))</f>
        <v>305</v>
      </c>
      <c r="BH48" s="7">
        <f>IF(OR(BG$44="S",BG$44="STD",BG$44="",BG$44="A",BG$44="AES",BG$44="F",BG$44="Fiber")," ",IF(OR(BG$44="FS",BG$44="D",BG$44="DIS"),IF(MOD(BG47,9)=0,"—",16*BG47),IF(OR(BG$44="M",BG$44="MADI"),"—",IF(OR(BG$44="IPI",BG$44="IP in"),IF(MOD(BG47-1,9)&gt;=8,"—",16*BG47),"Err"))))</f>
        <v>320</v>
      </c>
      <c r="BI48" s="10" t="str">
        <f>IF(OR(BI$44="S",BI$44="STD",BI$44="",BI$44="A",BI$44="AES",BI$44="F",BI$44="Fiber")," ",IF(OR(BI$44="FS",BI$44="D",BI$44="DIS"),IF(MOD(BI47,9)=0,"—",16*BI47-15),IF(OR(BI$44="M",BI$44="MADI"),"—",IF(OR(BI$44="IPI",BI$44="IP in"),IF(MOD(BI47-1,9)&gt;=8,"—",16*BI47-15),"Err"))))</f>
        <v xml:space="preserve"> </v>
      </c>
      <c r="BJ48" s="7" t="str">
        <f>IF(OR(BI$44="S",BI$44="STD",BI$44="",BI$44="A",BI$44="AES",BI$44="F",BI$44="Fiber")," ",IF(OR(BI$44="FS",BI$44="D",BI$44="DIS"),IF(MOD(BI47,9)=0,"—",16*BI47),IF(OR(BI$44="M",BI$44="MADI"),"—",IF(OR(BI$44="IPI",BI$44="IP in"),IF(MOD(BI47-1,9)&gt;=8,"—",16*BI47),"Err"))))</f>
        <v xml:space="preserve"> </v>
      </c>
      <c r="BK48" s="10" t="str">
        <f>IF(OR(BK$44="S",BK$44="STD",BK$44="",BK$44="A",BK$44="AES",BK$44="F",BK$44="Fiber")," ",IF(OR(BK$44="FS",BK$44="D",BK$44="DIS"),IF(MOD(BK47,9)=0,"—",16*BK47-15),IF(OR(BK$44="M",BK$44="MADI"),"—",IF(OR(BK$44="IPI",BK$44="IP in"),IF(MOD(BK47-1,9)&gt;=8,"—",16*BK47-15),"Err"))))</f>
        <v xml:space="preserve"> </v>
      </c>
      <c r="BL48" s="7" t="str">
        <f>IF(OR(BK$44="S",BK$44="STD",BK$44="",BK$44="A",BK$44="AES",BK$44="F",BK$44="Fiber")," ",IF(OR(BK$44="FS",BK$44="D",BK$44="DIS"),IF(MOD(BK47,9)=0,"—",16*BK47),IF(OR(BK$44="M",BK$44="MADI"),"—",IF(OR(BK$44="IPI",BK$44="IP in"),IF(MOD(BK47-1,9)&gt;=8,"—",16*BK47),"Err"))))</f>
        <v xml:space="preserve"> </v>
      </c>
      <c r="BM48" s="12"/>
      <c r="BN48" s="14" t="s">
        <v>13</v>
      </c>
      <c r="BR48" s="13" t="s">
        <v>14</v>
      </c>
    </row>
    <row r="49" spans="1:70" x14ac:dyDescent="0.25">
      <c r="A49" s="9">
        <f>(A$43)*9-6</f>
        <v>282</v>
      </c>
      <c r="B49" s="6"/>
      <c r="C49" s="9">
        <f>(C$43)*9-6</f>
        <v>273</v>
      </c>
      <c r="D49" s="6"/>
      <c r="E49" s="9">
        <f>(E$43)*9-6</f>
        <v>264</v>
      </c>
      <c r="F49" s="6"/>
      <c r="G49" s="9">
        <f>(G$43)*9-6</f>
        <v>255</v>
      </c>
      <c r="H49" s="6"/>
      <c r="I49" s="9">
        <f>(I$43)*9-6</f>
        <v>246</v>
      </c>
      <c r="J49" s="6"/>
      <c r="K49" s="9">
        <f>(K$43)*9-6</f>
        <v>237</v>
      </c>
      <c r="L49" s="6"/>
      <c r="M49" s="9">
        <f>(M$43)*9-6</f>
        <v>228</v>
      </c>
      <c r="N49" s="6"/>
      <c r="O49" s="9">
        <f>(O$43)*9-6</f>
        <v>219</v>
      </c>
      <c r="P49" s="6"/>
      <c r="Q49" s="9">
        <f>(Q$43)*9-6</f>
        <v>210</v>
      </c>
      <c r="R49" s="6"/>
      <c r="S49" s="9">
        <f>(S$43)*9-6</f>
        <v>201</v>
      </c>
      <c r="T49" s="6"/>
      <c r="U49" s="9">
        <f>(U$43)*9-6</f>
        <v>192</v>
      </c>
      <c r="V49" s="6"/>
      <c r="W49" s="9">
        <f>(W$43)*9-6</f>
        <v>183</v>
      </c>
      <c r="X49" s="6"/>
      <c r="Y49" s="9">
        <f>(Y$43)*9-6</f>
        <v>174</v>
      </c>
      <c r="Z49" s="6"/>
      <c r="AA49" s="9">
        <f>(AA$43)*9-6</f>
        <v>165</v>
      </c>
      <c r="AB49" s="6"/>
      <c r="AC49" s="9">
        <f>(AC$43)*9-6</f>
        <v>156</v>
      </c>
      <c r="AD49" s="6"/>
      <c r="AE49" s="9">
        <f>(AE$43)*9-6</f>
        <v>147</v>
      </c>
      <c r="AF49" s="6"/>
      <c r="AG49" s="9">
        <f>(AG$43)*9-6</f>
        <v>138</v>
      </c>
      <c r="AH49" s="6"/>
      <c r="AI49" s="9">
        <f>(AI$43)*9-6</f>
        <v>129</v>
      </c>
      <c r="AJ49" s="6"/>
      <c r="AK49" s="9">
        <f>(AK$43)*9-6</f>
        <v>120</v>
      </c>
      <c r="AL49" s="6"/>
      <c r="AM49" s="9">
        <f>(AM$43)*9-6</f>
        <v>111</v>
      </c>
      <c r="AN49" s="6"/>
      <c r="AO49" s="9">
        <f>(AO$43)*9-6</f>
        <v>102</v>
      </c>
      <c r="AP49" s="6"/>
      <c r="AQ49" s="9">
        <f>(AQ$43)*9-6</f>
        <v>93</v>
      </c>
      <c r="AR49" s="6"/>
      <c r="AS49" s="9">
        <f>(AS$43)*9-6</f>
        <v>84</v>
      </c>
      <c r="AT49" s="6"/>
      <c r="AU49" s="9">
        <f>(AU$43)*9-6</f>
        <v>75</v>
      </c>
      <c r="AV49" s="6"/>
      <c r="AW49" s="9">
        <f>(AW$43)*9-6</f>
        <v>66</v>
      </c>
      <c r="AX49" s="6"/>
      <c r="AY49" s="9">
        <f>(AY$43)*9-6</f>
        <v>57</v>
      </c>
      <c r="AZ49" s="6"/>
      <c r="BA49" s="9">
        <f>(BA$43)*9-6</f>
        <v>48</v>
      </c>
      <c r="BB49" s="6"/>
      <c r="BC49" s="9">
        <f>(BC$43)*9-6</f>
        <v>39</v>
      </c>
      <c r="BD49" s="6"/>
      <c r="BE49" s="9">
        <f>(BE$43)*9-6</f>
        <v>30</v>
      </c>
      <c r="BF49" s="6"/>
      <c r="BG49" s="9">
        <f>(BG$43)*9-6</f>
        <v>21</v>
      </c>
      <c r="BH49" s="6"/>
      <c r="BI49" s="9">
        <f>(BI$43)*9-6</f>
        <v>12</v>
      </c>
      <c r="BJ49" s="6"/>
      <c r="BK49" s="9">
        <f>(BK$43)*9-6</f>
        <v>3</v>
      </c>
      <c r="BL49" s="6"/>
      <c r="BM49" s="12"/>
      <c r="BN49" s="14" t="s">
        <v>21</v>
      </c>
      <c r="BR49" s="13" t="s">
        <v>20</v>
      </c>
    </row>
    <row r="50" spans="1:70" x14ac:dyDescent="0.25">
      <c r="A50" s="10">
        <f>IF(OR(A$44="S",A$44="STD",A$44="",A$44="A",A$44="AES",A$44="F",A$44="Fiber")," ",IF(OR(A$44="FS",A$44="D",A$44="DIS"),IF(MOD(A49,9)=0,"—",16*A49-15),IF(OR(A$44="M",A$44="MADI"),"—",IF(OR(A$44="IPI",A$44="IP in"),IF(MOD(A49-1,9)&gt;=8,"—",16*A49-15),"Err"))))</f>
        <v>4497</v>
      </c>
      <c r="B50" s="7">
        <f>IF(OR(A$44="S",A$44="STD",A$44="",A$44="A",A$44="AES",A$44="F",A$44="Fiber")," ",IF(OR(A$44="FS",A$44="D",A$44="DIS"),IF(MOD(A49,9)=0,"—",16*A49),IF(OR(A$44="M",A$44="MADI"),"—",IF(OR(A$44="IPI",A$44="IP in"),IF(MOD(A49-1,9)&gt;=8,"—",16*A49),"Err"))))</f>
        <v>4512</v>
      </c>
      <c r="C50" s="10">
        <f>IF(OR(C$44="S",C$44="STD",C$44="",C$44="A",C$44="AES",C$44="F",C$44="Fiber")," ",IF(OR(C$44="FS",C$44="D",C$44="DIS"),IF(MOD(C49,9)=0,"—",16*C49-15),IF(OR(C$44="M",C$44="MADI"),"—",IF(OR(C$44="IPI",C$44="IP in"),IF(MOD(C49-1,9)&gt;=8,"—",16*C49-15),"Err"))))</f>
        <v>4353</v>
      </c>
      <c r="D50" s="7">
        <f>IF(OR(C$44="S",C$44="STD",C$44="",C$44="A",C$44="AES",C$44="F",C$44="Fiber")," ",IF(OR(C$44="FS",C$44="D",C$44="DIS"),IF(MOD(C49,9)=0,"—",16*C49),IF(OR(C$44="M",C$44="MADI"),"—",IF(OR(C$44="IPI",C$44="IP in"),IF(MOD(C49-1,9)&gt;=8,"—",16*C49),"Err"))))</f>
        <v>4368</v>
      </c>
      <c r="E50" s="10">
        <f>IF(OR(E$44="S",E$44="STD",E$44="",E$44="A",E$44="AES",E$44="F",E$44="Fiber")," ",IF(OR(E$44="FS",E$44="D",E$44="DIS"),IF(MOD(E49,9)=0,"—",16*E49-15),IF(OR(E$44="M",E$44="MADI"),"—",IF(OR(E$44="IPI",E$44="IP in"),IF(MOD(E49-1,9)&gt;=8,"—",16*E49-15),"Err"))))</f>
        <v>4209</v>
      </c>
      <c r="F50" s="7">
        <f>IF(OR(E$44="S",E$44="STD",E$44="",E$44="A",E$44="AES",E$44="F",E$44="Fiber")," ",IF(OR(E$44="FS",E$44="D",E$44="DIS"),IF(MOD(E49,9)=0,"—",16*E49),IF(OR(E$44="M",E$44="MADI"),"—",IF(OR(E$44="IPI",E$44="IP in"),IF(MOD(E49-1,9)&gt;=8,"—",16*E49),"Err"))))</f>
        <v>4224</v>
      </c>
      <c r="G50" s="10">
        <f>IF(OR(G$44="S",G$44="STD",G$44="",G$44="A",G$44="AES",G$44="F",G$44="Fiber")," ",IF(OR(G$44="FS",G$44="D",G$44="DIS"),IF(MOD(G49,9)=0,"—",16*G49-15),IF(OR(G$44="M",G$44="MADI"),"—",IF(OR(G$44="IPI",G$44="IP in"),IF(MOD(G49-1,9)&gt;=8,"—",16*G49-15),"Err"))))</f>
        <v>4065</v>
      </c>
      <c r="H50" s="7">
        <f>IF(OR(G$44="S",G$44="STD",G$44="",G$44="A",G$44="AES",G$44="F",G$44="Fiber")," ",IF(OR(G$44="FS",G$44="D",G$44="DIS"),IF(MOD(G49,9)=0,"—",16*G49),IF(OR(G$44="M",G$44="MADI"),"—",IF(OR(G$44="IPI",G$44="IP in"),IF(MOD(G49-1,9)&gt;=8,"—",16*G49),"Err"))))</f>
        <v>4080</v>
      </c>
      <c r="I50" s="10">
        <f>IF(OR(I$44="S",I$44="STD",I$44="",I$44="A",I$44="AES",I$44="F",I$44="Fiber")," ",IF(OR(I$44="FS",I$44="D",I$44="DIS"),IF(MOD(I49,9)=0,"—",16*I49-15),IF(OR(I$44="M",I$44="MADI"),"—",IF(OR(I$44="IPI",I$44="IP in"),IF(MOD(I49-1,9)&gt;=8,"—",16*I49-15),"Err"))))</f>
        <v>3921</v>
      </c>
      <c r="J50" s="7">
        <f>IF(OR(I$44="S",I$44="STD",I$44="",I$44="A",I$44="AES",I$44="F",I$44="Fiber")," ",IF(OR(I$44="FS",I$44="D",I$44="DIS"),IF(MOD(I49,9)=0,"—",16*I49),IF(OR(I$44="M",I$44="MADI"),"—",IF(OR(I$44="IPI",I$44="IP in"),IF(MOD(I49-1,9)&gt;=8,"—",16*I49),"Err"))))</f>
        <v>3936</v>
      </c>
      <c r="K50" s="10">
        <f>IF(OR(K$44="S",K$44="STD",K$44="",K$44="A",K$44="AES",K$44="F",K$44="Fiber")," ",IF(OR(K$44="FS",K$44="D",K$44="DIS"),IF(MOD(K49,9)=0,"—",16*K49-15),IF(OR(K$44="M",K$44="MADI"),"—",IF(OR(K$44="IPI",K$44="IP in"),IF(MOD(K49-1,9)&gt;=8,"—",16*K49-15),"Err"))))</f>
        <v>3777</v>
      </c>
      <c r="L50" s="7">
        <f>IF(OR(K$44="S",K$44="STD",K$44="",K$44="A",K$44="AES",K$44="F",K$44="Fiber")," ",IF(OR(K$44="FS",K$44="D",K$44="DIS"),IF(MOD(K49,9)=0,"—",16*K49),IF(OR(K$44="M",K$44="MADI"),"—",IF(OR(K$44="IPI",K$44="IP in"),IF(MOD(K49-1,9)&gt;=8,"—",16*K49),"Err"))))</f>
        <v>3792</v>
      </c>
      <c r="M50" s="10">
        <f>IF(OR(M$44="S",M$44="STD",M$44="",M$44="A",M$44="AES",M$44="F",M$44="Fiber")," ",IF(OR(M$44="FS",M$44="D",M$44="DIS"),IF(MOD(M49,9)=0,"—",16*M49-15),IF(OR(M$44="M",M$44="MADI"),"—",IF(OR(M$44="IPI",M$44="IP in"),IF(MOD(M49-1,9)&gt;=8,"—",16*M49-15),"Err"))))</f>
        <v>3633</v>
      </c>
      <c r="N50" s="7">
        <f>IF(OR(M$44="S",M$44="STD",M$44="",M$44="A",M$44="AES",M$44="F",M$44="Fiber")," ",IF(OR(M$44="FS",M$44="D",M$44="DIS"),IF(MOD(M49,9)=0,"—",16*M49),IF(OR(M$44="M",M$44="MADI"),"—",IF(OR(M$44="IPI",M$44="IP in"),IF(MOD(M49-1,9)&gt;=8,"—",16*M49),"Err"))))</f>
        <v>3648</v>
      </c>
      <c r="O50" s="10">
        <f>IF(OR(O$44="S",O$44="STD",O$44="",O$44="A",O$44="AES",O$44="F",O$44="Fiber")," ",IF(OR(O$44="FS",O$44="D",O$44="DIS"),IF(MOD(O49,9)=0,"—",16*O49-15),IF(OR(O$44="M",O$44="MADI"),"—",IF(OR(O$44="IPI",O$44="IP in"),IF(MOD(O49-1,9)&gt;=8,"—",16*O49-15),"Err"))))</f>
        <v>3489</v>
      </c>
      <c r="P50" s="7">
        <f>IF(OR(O$44="S",O$44="STD",O$44="",O$44="A",O$44="AES",O$44="F",O$44="Fiber")," ",IF(OR(O$44="FS",O$44="D",O$44="DIS"),IF(MOD(O49,9)=0,"—",16*O49),IF(OR(O$44="M",O$44="MADI"),"—",IF(OR(O$44="IPI",O$44="IP in"),IF(MOD(O49-1,9)&gt;=8,"—",16*O49),"Err"))))</f>
        <v>3504</v>
      </c>
      <c r="Q50" s="10">
        <f>IF(OR(Q$44="S",Q$44="STD",Q$44="",Q$44="A",Q$44="AES",Q$44="F",Q$44="Fiber")," ",IF(OR(Q$44="FS",Q$44="D",Q$44="DIS"),IF(MOD(Q49,9)=0,"—",16*Q49-15),IF(OR(Q$44="M",Q$44="MADI"),"—",IF(OR(Q$44="IPI",Q$44="IP in"),IF(MOD(Q49-1,9)&gt;=8,"—",16*Q49-15),"Err"))))</f>
        <v>3345</v>
      </c>
      <c r="R50" s="7">
        <f>IF(OR(Q$44="S",Q$44="STD",Q$44="",Q$44="A",Q$44="AES",Q$44="F",Q$44="Fiber")," ",IF(OR(Q$44="FS",Q$44="D",Q$44="DIS"),IF(MOD(Q49,9)=0,"—",16*Q49),IF(OR(Q$44="M",Q$44="MADI"),"—",IF(OR(Q$44="IPI",Q$44="IP in"),IF(MOD(Q49-1,9)&gt;=8,"—",16*Q49),"Err"))))</f>
        <v>3360</v>
      </c>
      <c r="S50" s="10">
        <f>IF(OR(S$44="S",S$44="STD",S$44="",S$44="A",S$44="AES",S$44="F",S$44="Fiber")," ",IF(OR(S$44="FS",S$44="D",S$44="DIS"),IF(MOD(S49,9)=0,"—",16*S49-15),IF(OR(S$44="M",S$44="MADI"),"—",IF(OR(S$44="IPI",S$44="IP in"),IF(MOD(S49-1,9)&gt;=8,"—",16*S49-15),"Err"))))</f>
        <v>3201</v>
      </c>
      <c r="T50" s="7">
        <f>IF(OR(S$44="S",S$44="STD",S$44="",S$44="A",S$44="AES",S$44="F",S$44="Fiber")," ",IF(OR(S$44="FS",S$44="D",S$44="DIS"),IF(MOD(S49,9)=0,"—",16*S49),IF(OR(S$44="M",S$44="MADI"),"—",IF(OR(S$44="IPI",S$44="IP in"),IF(MOD(S49-1,9)&gt;=8,"—",16*S49),"Err"))))</f>
        <v>3216</v>
      </c>
      <c r="U50" s="10">
        <f>IF(OR(U$44="S",U$44="STD",U$44="",U$44="A",U$44="AES",U$44="F",U$44="Fiber")," ",IF(OR(U$44="FS",U$44="D",U$44="DIS"),IF(MOD(U49,9)=0,"—",16*U49-15),IF(OR(U$44="M",U$44="MADI"),"—",IF(OR(U$44="IPI",U$44="IP in"),IF(MOD(U49-1,9)&gt;=8,"—",16*U49-15),"Err"))))</f>
        <v>3057</v>
      </c>
      <c r="V50" s="7">
        <f>IF(OR(U$44="S",U$44="STD",U$44="",U$44="A",U$44="AES",U$44="F",U$44="Fiber")," ",IF(OR(U$44="FS",U$44="D",U$44="DIS"),IF(MOD(U49,9)=0,"—",16*U49),IF(OR(U$44="M",U$44="MADI"),"—",IF(OR(U$44="IPI",U$44="IP in"),IF(MOD(U49-1,9)&gt;=8,"—",16*U49),"Err"))))</f>
        <v>3072</v>
      </c>
      <c r="W50" s="10">
        <f>IF(OR(W$44="S",W$44="STD",W$44="",W$44="A",W$44="AES",W$44="F",W$44="Fiber")," ",IF(OR(W$44="FS",W$44="D",W$44="DIS"),IF(MOD(W49,9)=0,"—",16*W49-15),IF(OR(W$44="M",W$44="MADI"),"—",IF(OR(W$44="IPI",W$44="IP in"),IF(MOD(W49-1,9)&gt;=8,"—",16*W49-15),"Err"))))</f>
        <v>2913</v>
      </c>
      <c r="X50" s="7">
        <f>IF(OR(W$44="S",W$44="STD",W$44="",W$44="A",W$44="AES",W$44="F",W$44="Fiber")," ",IF(OR(W$44="FS",W$44="D",W$44="DIS"),IF(MOD(W49,9)=0,"—",16*W49),IF(OR(W$44="M",W$44="MADI"),"—",IF(OR(W$44="IPI",W$44="IP in"),IF(MOD(W49-1,9)&gt;=8,"—",16*W49),"Err"))))</f>
        <v>2928</v>
      </c>
      <c r="Y50" s="10">
        <f>IF(OR(Y$44="S",Y$44="STD",Y$44="",Y$44="A",Y$44="AES",Y$44="F",Y$44="Fiber")," ",IF(OR(Y$44="FS",Y$44="D",Y$44="DIS"),IF(MOD(Y49,9)=0,"—",16*Y49-15),IF(OR(Y$44="M",Y$44="MADI"),"—",IF(OR(Y$44="IPI",Y$44="IP in"),IF(MOD(Y49-1,9)&gt;=8,"—",16*Y49-15),"Err"))))</f>
        <v>2769</v>
      </c>
      <c r="Z50" s="7">
        <f>IF(OR(Y$44="S",Y$44="STD",Y$44="",Y$44="A",Y$44="AES",Y$44="F",Y$44="Fiber")," ",IF(OR(Y$44="FS",Y$44="D",Y$44="DIS"),IF(MOD(Y49,9)=0,"—",16*Y49),IF(OR(Y$44="M",Y$44="MADI"),"—",IF(OR(Y$44="IPI",Y$44="IP in"),IF(MOD(Y49-1,9)&gt;=8,"—",16*Y49),"Err"))))</f>
        <v>2784</v>
      </c>
      <c r="AA50" s="10">
        <f>IF(OR(AA$44="S",AA$44="STD",AA$44="",AA$44="A",AA$44="AES",AA$44="F",AA$44="Fiber")," ",IF(OR(AA$44="FS",AA$44="D",AA$44="DIS"),IF(MOD(AA49,9)=0,"—",16*AA49-15),IF(OR(AA$44="M",AA$44="MADI"),"—",IF(OR(AA$44="IPI",AA$44="IP in"),IF(MOD(AA49-1,9)&gt;=8,"—",16*AA49-15),"Err"))))</f>
        <v>2625</v>
      </c>
      <c r="AB50" s="7">
        <f>IF(OR(AA$44="S",AA$44="STD",AA$44="",AA$44="A",AA$44="AES",AA$44="F",AA$44="Fiber")," ",IF(OR(AA$44="FS",AA$44="D",AA$44="DIS"),IF(MOD(AA49,9)=0,"—",16*AA49),IF(OR(AA$44="M",AA$44="MADI"),"—",IF(OR(AA$44="IPI",AA$44="IP in"),IF(MOD(AA49-1,9)&gt;=8,"—",16*AA49),"Err"))))</f>
        <v>2640</v>
      </c>
      <c r="AC50" s="10" t="str">
        <f>IF(OR(AC$44="S",AC$44="STD",AC$44="",AC$44="A",AC$44="AES",AC$44="F",AC$44="Fiber")," ",IF(OR(AC$44="FS",AC$44="D",AC$44="DIS"),IF(MOD(AC49,9)=0,"—",16*AC49-15),IF(OR(AC$44="M",AC$44="MADI"),"—",IF(OR(AC$44="IPI",AC$44="IP in"),IF(MOD(AC49-1,9)&gt;=8,"—",16*AC49-15),"Err"))))</f>
        <v xml:space="preserve"> </v>
      </c>
      <c r="AD50" s="7" t="str">
        <f>IF(OR(AC$44="S",AC$44="STD",AC$44="",AC$44="A",AC$44="AES",AC$44="F",AC$44="Fiber")," ",IF(OR(AC$44="FS",AC$44="D",AC$44="DIS"),IF(MOD(AC49,9)=0,"—",16*AC49),IF(OR(AC$44="M",AC$44="MADI"),"—",IF(OR(AC$44="IPI",AC$44="IP in"),IF(MOD(AC49-1,9)&gt;=8,"—",16*AC49),"Err"))))</f>
        <v xml:space="preserve"> </v>
      </c>
      <c r="AE50" s="10" t="str">
        <f>IF(OR(AE$44="S",AE$44="STD",AE$44="",AE$44="A",AE$44="AES",AE$44="F",AE$44="Fiber")," ",IF(OR(AE$44="FS",AE$44="D",AE$44="DIS"),IF(MOD(AE49,9)=0,"—",16*AE49-15),IF(OR(AE$44="M",AE$44="MADI"),"—",IF(OR(AE$44="IPI",AE$44="IP in"),IF(MOD(AE49-1,9)&gt;=8,"—",16*AE49-15),"Err"))))</f>
        <v xml:space="preserve"> </v>
      </c>
      <c r="AF50" s="7" t="str">
        <f>IF(OR(AE$44="S",AE$44="STD",AE$44="",AE$44="A",AE$44="AES",AE$44="F",AE$44="Fiber")," ",IF(OR(AE$44="FS",AE$44="D",AE$44="DIS"),IF(MOD(AE49,9)=0,"—",16*AE49),IF(OR(AE$44="M",AE$44="MADI"),"—",IF(OR(AE$44="IPI",AE$44="IP in"),IF(MOD(AE49-1,9)&gt;=8,"—",16*AE49),"Err"))))</f>
        <v xml:space="preserve"> </v>
      </c>
      <c r="AG50" s="10" t="str">
        <f>IF(OR(AG$44="S",AG$44="STD",AG$44="",AG$44="A",AG$44="AES",AG$44="F",AG$44="Fiber")," ",IF(OR(AG$44="FS",AG$44="D",AG$44="DIS"),IF(MOD(AG49,9)=0,"—",16*AG49-15),IF(OR(AG$44="M",AG$44="MADI"),"—",IF(OR(AG$44="IPI",AG$44="IP in"),IF(MOD(AG49-1,9)&gt;=8,"—",16*AG49-15),"Err"))))</f>
        <v>—</v>
      </c>
      <c r="AH50" s="7" t="str">
        <f>IF(OR(AG$44="S",AG$44="STD",AG$44="",AG$44="A",AG$44="AES",AG$44="F",AG$44="Fiber")," ",IF(OR(AG$44="FS",AG$44="D",AG$44="DIS"),IF(MOD(AG49,9)=0,"—",16*AG49),IF(OR(AG$44="M",AG$44="MADI"),"—",IF(OR(AG$44="IPI",AG$44="IP in"),IF(MOD(AG49-1,9)&gt;=8,"—",16*AG49),"Err"))))</f>
        <v>—</v>
      </c>
      <c r="AI50" s="10">
        <f>IF(OR(AI$44="S",AI$44="STD",AI$44="",AI$44="A",AI$44="AES",AI$44="F",AI$44="Fiber")," ",IF(OR(AI$44="FS",AI$44="D",AI$44="DIS"),IF(MOD(AI49,9)=0,"—",16*AI49-15),IF(OR(AI$44="M",AI$44="MADI"),"—",IF(OR(AI$44="IPI",AI$44="IP in"),IF(MOD(AI49-1,9)&gt;=8,"—",16*AI49-15),"Err"))))</f>
        <v>2049</v>
      </c>
      <c r="AJ50" s="7">
        <f>IF(OR(AI$44="S",AI$44="STD",AI$44="",AI$44="A",AI$44="AES",AI$44="F",AI$44="Fiber")," ",IF(OR(AI$44="FS",AI$44="D",AI$44="DIS"),IF(MOD(AI49,9)=0,"—",16*AI49),IF(OR(AI$44="M",AI$44="MADI"),"—",IF(OR(AI$44="IPI",AI$44="IP in"),IF(MOD(AI49-1,9)&gt;=8,"—",16*AI49),"Err"))))</f>
        <v>2064</v>
      </c>
      <c r="AK50" s="10" t="str">
        <f>IF(OR(AK$44="S",AK$44="STD",AK$44="",AK$44="A",AK$44="AES",AK$44="F",AK$44="Fiber")," ",IF(OR(AK$44="FS",AK$44="D",AK$44="DIS"),IF(MOD(AK49,9)=0,"—",16*AK49-15),IF(OR(AK$44="M",AK$44="MADI"),"—",IF(OR(AK$44="IPI",AK$44="IP in"),IF(MOD(AK49-1,9)&gt;=8,"—",16*AK49-15),"Err"))))</f>
        <v xml:space="preserve"> </v>
      </c>
      <c r="AL50" s="7" t="str">
        <f>IF(OR(AK$44="S",AK$44="STD",AK$44="",AK$44="A",AK$44="AES",AK$44="F",AK$44="Fiber")," ",IF(OR(AK$44="FS",AK$44="D",AK$44="DIS"),IF(MOD(AK49,9)=0,"—",16*AK49),IF(OR(AK$44="M",AK$44="MADI"),"—",IF(OR(AK$44="IPI",AK$44="IP in"),IF(MOD(AK49-1,9)&gt;=8,"—",16*AK49),"Err"))))</f>
        <v xml:space="preserve"> </v>
      </c>
      <c r="AM50" s="10" t="str">
        <f>IF(OR(AM$44="S",AM$44="STD",AM$44="",AM$44="A",AM$44="AES",AM$44="F",AM$44="Fiber")," ",IF(OR(AM$44="FS",AM$44="D",AM$44="DIS"),IF(MOD(AM49,9)=0,"—",16*AM49-15),IF(OR(AM$44="M",AM$44="MADI"),"—",IF(OR(AM$44="IPI",AM$44="IP in"),IF(MOD(AM49-1,9)&gt;=8,"—",16*AM49-15),"Err"))))</f>
        <v xml:space="preserve"> </v>
      </c>
      <c r="AN50" s="7" t="str">
        <f>IF(OR(AM$44="S",AM$44="STD",AM$44="",AM$44="A",AM$44="AES",AM$44="F",AM$44="Fiber")," ",IF(OR(AM$44="FS",AM$44="D",AM$44="DIS"),IF(MOD(AM49,9)=0,"—",16*AM49),IF(OR(AM$44="M",AM$44="MADI"),"—",IF(OR(AM$44="IPI",AM$44="IP in"),IF(MOD(AM49-1,9)&gt;=8,"—",16*AM49),"Err"))))</f>
        <v xml:space="preserve"> </v>
      </c>
      <c r="AO50" s="10">
        <f>IF(OR(AO$44="S",AO$44="STD",AO$44="",AO$44="A",AO$44="AES",AO$44="F",AO$44="Fiber")," ",IF(OR(AO$44="FS",AO$44="D",AO$44="DIS"),IF(MOD(AO49,9)=0,"—",16*AO49-15),IF(OR(AO$44="M",AO$44="MADI"),"—",IF(OR(AO$44="IPI",AO$44="IP in"),IF(MOD(AO49-1,9)&gt;=8,"—",16*AO49-15),"Err"))))</f>
        <v>1617</v>
      </c>
      <c r="AP50" s="7">
        <f>IF(OR(AO$44="S",AO$44="STD",AO$44="",AO$44="A",AO$44="AES",AO$44="F",AO$44="Fiber")," ",IF(OR(AO$44="FS",AO$44="D",AO$44="DIS"),IF(MOD(AO49,9)=0,"—",16*AO49),IF(OR(AO$44="M",AO$44="MADI"),"—",IF(OR(AO$44="IPI",AO$44="IP in"),IF(MOD(AO49-1,9)&gt;=8,"—",16*AO49),"Err"))))</f>
        <v>1632</v>
      </c>
      <c r="AQ50" s="10">
        <f>IF(OR(AQ$44="S",AQ$44="STD",AQ$44="",AQ$44="A",AQ$44="AES",AQ$44="F",AQ$44="Fiber")," ",IF(OR(AQ$44="FS",AQ$44="D",AQ$44="DIS"),IF(MOD(AQ49,9)=0,"—",16*AQ49-15),IF(OR(AQ$44="M",AQ$44="MADI"),"—",IF(OR(AQ$44="IPI",AQ$44="IP in"),IF(MOD(AQ49-1,9)&gt;=8,"—",16*AQ49-15),"Err"))))</f>
        <v>1473</v>
      </c>
      <c r="AR50" s="7">
        <f>IF(OR(AQ$44="S",AQ$44="STD",AQ$44="",AQ$44="A",AQ$44="AES",AQ$44="F",AQ$44="Fiber")," ",IF(OR(AQ$44="FS",AQ$44="D",AQ$44="DIS"),IF(MOD(AQ49,9)=0,"—",16*AQ49),IF(OR(AQ$44="M",AQ$44="MADI"),"—",IF(OR(AQ$44="IPI",AQ$44="IP in"),IF(MOD(AQ49-1,9)&gt;=8,"—",16*AQ49),"Err"))))</f>
        <v>1488</v>
      </c>
      <c r="AS50" s="10">
        <f>IF(OR(AS$44="S",AS$44="STD",AS$44="",AS$44="A",AS$44="AES",AS$44="F",AS$44="Fiber")," ",IF(OR(AS$44="FS",AS$44="D",AS$44="DIS"),IF(MOD(AS49,9)=0,"—",16*AS49-15),IF(OR(AS$44="M",AS$44="MADI"),"—",IF(OR(AS$44="IPI",AS$44="IP in"),IF(MOD(AS49-1,9)&gt;=8,"—",16*AS49-15),"Err"))))</f>
        <v>1329</v>
      </c>
      <c r="AT50" s="7">
        <f>IF(OR(AS$44="S",AS$44="STD",AS$44="",AS$44="A",AS$44="AES",AS$44="F",AS$44="Fiber")," ",IF(OR(AS$44="FS",AS$44="D",AS$44="DIS"),IF(MOD(AS49,9)=0,"—",16*AS49),IF(OR(AS$44="M",AS$44="MADI"),"—",IF(OR(AS$44="IPI",AS$44="IP in"),IF(MOD(AS49-1,9)&gt;=8,"—",16*AS49),"Err"))))</f>
        <v>1344</v>
      </c>
      <c r="AU50" s="10">
        <f>IF(OR(AU$44="S",AU$44="STD",AU$44="",AU$44="A",AU$44="AES",AU$44="F",AU$44="Fiber")," ",IF(OR(AU$44="FS",AU$44="D",AU$44="DIS"),IF(MOD(AU49,9)=0,"—",16*AU49-15),IF(OR(AU$44="M",AU$44="MADI"),"—",IF(OR(AU$44="IPI",AU$44="IP in"),IF(MOD(AU49-1,9)&gt;=8,"—",16*AU49-15),"Err"))))</f>
        <v>1185</v>
      </c>
      <c r="AV50" s="7">
        <f>IF(OR(AU$44="S",AU$44="STD",AU$44="",AU$44="A",AU$44="AES",AU$44="F",AU$44="Fiber")," ",IF(OR(AU$44="FS",AU$44="D",AU$44="DIS"),IF(MOD(AU49,9)=0,"—",16*AU49),IF(OR(AU$44="M",AU$44="MADI"),"—",IF(OR(AU$44="IPI",AU$44="IP in"),IF(MOD(AU49-1,9)&gt;=8,"—",16*AU49),"Err"))))</f>
        <v>1200</v>
      </c>
      <c r="AW50" s="10">
        <f>IF(OR(AW$44="S",AW$44="STD",AW$44="",AW$44="A",AW$44="AES",AW$44="F",AW$44="Fiber")," ",IF(OR(AW$44="FS",AW$44="D",AW$44="DIS"),IF(MOD(AW49,9)=0,"—",16*AW49-15),IF(OR(AW$44="M",AW$44="MADI"),"—",IF(OR(AW$44="IPI",AW$44="IP in"),IF(MOD(AW49-1,9)&gt;=8,"—",16*AW49-15),"Err"))))</f>
        <v>1041</v>
      </c>
      <c r="AX50" s="7">
        <f>IF(OR(AW$44="S",AW$44="STD",AW$44="",AW$44="A",AW$44="AES",AW$44="F",AW$44="Fiber")," ",IF(OR(AW$44="FS",AW$44="D",AW$44="DIS"),IF(MOD(AW49,9)=0,"—",16*AW49),IF(OR(AW$44="M",AW$44="MADI"),"—",IF(OR(AW$44="IPI",AW$44="IP in"),IF(MOD(AW49-1,9)&gt;=8,"—",16*AW49),"Err"))))</f>
        <v>1056</v>
      </c>
      <c r="AY50" s="10">
        <f>IF(OR(AY$44="S",AY$44="STD",AY$44="",AY$44="A",AY$44="AES",AY$44="F",AY$44="Fiber")," ",IF(OR(AY$44="FS",AY$44="D",AY$44="DIS"),IF(MOD(AY49,9)=0,"—",16*AY49-15),IF(OR(AY$44="M",AY$44="MADI"),"—",IF(OR(AY$44="IPI",AY$44="IP in"),IF(MOD(AY49-1,9)&gt;=8,"—",16*AY49-15),"Err"))))</f>
        <v>897</v>
      </c>
      <c r="AZ50" s="7">
        <f>IF(OR(AY$44="S",AY$44="STD",AY$44="",AY$44="A",AY$44="AES",AY$44="F",AY$44="Fiber")," ",IF(OR(AY$44="FS",AY$44="D",AY$44="DIS"),IF(MOD(AY49,9)=0,"—",16*AY49),IF(OR(AY$44="M",AY$44="MADI"),"—",IF(OR(AY$44="IPI",AY$44="IP in"),IF(MOD(AY49-1,9)&gt;=8,"—",16*AY49),"Err"))))</f>
        <v>912</v>
      </c>
      <c r="BA50" s="10" t="str">
        <f>IF(OR(BA$44="S",BA$44="STD",BA$44="",BA$44="A",BA$44="AES",BA$44="F",BA$44="Fiber")," ",IF(OR(BA$44="FS",BA$44="D",BA$44="DIS"),IF(MOD(BA49,9)=0,"—",16*BA49-15),IF(OR(BA$44="M",BA$44="MADI"),"—",IF(OR(BA$44="IPI",BA$44="IP in"),IF(MOD(BA49-1,9)&gt;=8,"—",16*BA49-15),"Err"))))</f>
        <v xml:space="preserve"> </v>
      </c>
      <c r="BB50" s="7" t="str">
        <f>IF(OR(BA$44="S",BA$44="STD",BA$44="",BA$44="A",BA$44="AES",BA$44="F",BA$44="Fiber")," ",IF(OR(BA$44="FS",BA$44="D",BA$44="DIS"),IF(MOD(BA49,9)=0,"—",16*BA49),IF(OR(BA$44="M",BA$44="MADI"),"—",IF(OR(BA$44="IPI",BA$44="IP in"),IF(MOD(BA49-1,9)&gt;=8,"—",16*BA49),"Err"))))</f>
        <v xml:space="preserve"> </v>
      </c>
      <c r="BC50" s="10" t="str">
        <f>IF(OR(BC$44="S",BC$44="STD",BC$44="",BC$44="A",BC$44="AES",BC$44="F",BC$44="Fiber")," ",IF(OR(BC$44="FS",BC$44="D",BC$44="DIS"),IF(MOD(BC49,9)=0,"—",16*BC49-15),IF(OR(BC$44="M",BC$44="MADI"),"—",IF(OR(BC$44="IPI",BC$44="IP in"),IF(MOD(BC49-1,9)&gt;=8,"—",16*BC49-15),"Err"))))</f>
        <v xml:space="preserve"> </v>
      </c>
      <c r="BD50" s="7" t="str">
        <f>IF(OR(BC$44="S",BC$44="STD",BC$44="",BC$44="A",BC$44="AES",BC$44="F",BC$44="Fiber")," ",IF(OR(BC$44="FS",BC$44="D",BC$44="DIS"),IF(MOD(BC49,9)=0,"—",16*BC49),IF(OR(BC$44="M",BC$44="MADI"),"—",IF(OR(BC$44="IPI",BC$44="IP in"),IF(MOD(BC49-1,9)&gt;=8,"—",16*BC49),"Err"))))</f>
        <v xml:space="preserve"> </v>
      </c>
      <c r="BE50" s="10" t="str">
        <f>IF(OR(BE$44="S",BE$44="STD",BE$44="",BE$44="A",BE$44="AES",BE$44="F",BE$44="Fiber")," ",IF(OR(BE$44="FS",BE$44="D",BE$44="DIS"),IF(MOD(BE49,9)=0,"—",16*BE49-15),IF(OR(BE$44="M",BE$44="MADI"),"—",IF(OR(BE$44="IPI",BE$44="IP in"),IF(MOD(BE49-1,9)&gt;=8,"—",16*BE49-15),"Err"))))</f>
        <v>—</v>
      </c>
      <c r="BF50" s="7" t="str">
        <f>IF(OR(BE$44="S",BE$44="STD",BE$44="",BE$44="A",BE$44="AES",BE$44="F",BE$44="Fiber")," ",IF(OR(BE$44="FS",BE$44="D",BE$44="DIS"),IF(MOD(BE49,9)=0,"—",16*BE49),IF(OR(BE$44="M",BE$44="MADI"),"—",IF(OR(BE$44="IPI",BE$44="IP in"),IF(MOD(BE49-1,9)&gt;=8,"—",16*BE49),"Err"))))</f>
        <v>—</v>
      </c>
      <c r="BG50" s="10">
        <f>IF(OR(BG$44="S",BG$44="STD",BG$44="",BG$44="A",BG$44="AES",BG$44="F",BG$44="Fiber")," ",IF(OR(BG$44="FS",BG$44="D",BG$44="DIS"),IF(MOD(BG49,9)=0,"—",16*BG49-15),IF(OR(BG$44="M",BG$44="MADI"),"—",IF(OR(BG$44="IPI",BG$44="IP in"),IF(MOD(BG49-1,9)&gt;=8,"—",16*BG49-15),"Err"))))</f>
        <v>321</v>
      </c>
      <c r="BH50" s="7">
        <f>IF(OR(BG$44="S",BG$44="STD",BG$44="",BG$44="A",BG$44="AES",BG$44="F",BG$44="Fiber")," ",IF(OR(BG$44="FS",BG$44="D",BG$44="DIS"),IF(MOD(BG49,9)=0,"—",16*BG49),IF(OR(BG$44="M",BG$44="MADI"),"—",IF(OR(BG$44="IPI",BG$44="IP in"),IF(MOD(BG49-1,9)&gt;=8,"—",16*BG49),"Err"))))</f>
        <v>336</v>
      </c>
      <c r="BI50" s="10" t="str">
        <f>IF(OR(BI$44="S",BI$44="STD",BI$44="",BI$44="A",BI$44="AES",BI$44="F",BI$44="Fiber")," ",IF(OR(BI$44="FS",BI$44="D",BI$44="DIS"),IF(MOD(BI49,9)=0,"—",16*BI49-15),IF(OR(BI$44="M",BI$44="MADI"),"—",IF(OR(BI$44="IPI",BI$44="IP in"),IF(MOD(BI49-1,9)&gt;=8,"—",16*BI49-15),"Err"))))</f>
        <v xml:space="preserve"> </v>
      </c>
      <c r="BJ50" s="7" t="str">
        <f>IF(OR(BI$44="S",BI$44="STD",BI$44="",BI$44="A",BI$44="AES",BI$44="F",BI$44="Fiber")," ",IF(OR(BI$44="FS",BI$44="D",BI$44="DIS"),IF(MOD(BI49,9)=0,"—",16*BI49),IF(OR(BI$44="M",BI$44="MADI"),"—",IF(OR(BI$44="IPI",BI$44="IP in"),IF(MOD(BI49-1,9)&gt;=8,"—",16*BI49),"Err"))))</f>
        <v xml:space="preserve"> </v>
      </c>
      <c r="BK50" s="10" t="str">
        <f>IF(OR(BK$44="S",BK$44="STD",BK$44="",BK$44="A",BK$44="AES",BK$44="F",BK$44="Fiber")," ",IF(OR(BK$44="FS",BK$44="D",BK$44="DIS"),IF(MOD(BK49,9)=0,"—",16*BK49-15),IF(OR(BK$44="M",BK$44="MADI"),"—",IF(OR(BK$44="IPI",BK$44="IP in"),IF(MOD(BK49-1,9)&gt;=8,"—",16*BK49-15),"Err"))))</f>
        <v xml:space="preserve"> </v>
      </c>
      <c r="BL50" s="7" t="str">
        <f>IF(OR(BK$44="S",BK$44="STD",BK$44="",BK$44="A",BK$44="AES",BK$44="F",BK$44="Fiber")," ",IF(OR(BK$44="FS",BK$44="D",BK$44="DIS"),IF(MOD(BK49,9)=0,"—",16*BK49),IF(OR(BK$44="M",BK$44="MADI"),"—",IF(OR(BK$44="IPI",BK$44="IP in"),IF(MOD(BK49-1,9)&gt;=8,"—",16*BK49),"Err"))))</f>
        <v xml:space="preserve"> </v>
      </c>
      <c r="BM50" s="3"/>
      <c r="BN50" s="16" t="s">
        <v>24</v>
      </c>
      <c r="BR50" s="29" t="s">
        <v>27</v>
      </c>
    </row>
    <row r="51" spans="1:70" x14ac:dyDescent="0.25">
      <c r="A51" s="9">
        <f>(A$43)*9-5</f>
        <v>283</v>
      </c>
      <c r="B51" s="6"/>
      <c r="C51" s="9">
        <f>(C$43)*9-5</f>
        <v>274</v>
      </c>
      <c r="D51" s="6"/>
      <c r="E51" s="9">
        <f>(E$43)*9-5</f>
        <v>265</v>
      </c>
      <c r="F51" s="6"/>
      <c r="G51" s="9">
        <f>(G$43)*9-5</f>
        <v>256</v>
      </c>
      <c r="H51" s="6"/>
      <c r="I51" s="9">
        <f>(I$43)*9-5</f>
        <v>247</v>
      </c>
      <c r="J51" s="6"/>
      <c r="K51" s="9">
        <f>(K$43)*9-5</f>
        <v>238</v>
      </c>
      <c r="L51" s="6"/>
      <c r="M51" s="9">
        <f>(M$43)*9-5</f>
        <v>229</v>
      </c>
      <c r="N51" s="6"/>
      <c r="O51" s="9">
        <f>(O$43)*9-5</f>
        <v>220</v>
      </c>
      <c r="P51" s="6"/>
      <c r="Q51" s="9">
        <f>(Q$43)*9-5</f>
        <v>211</v>
      </c>
      <c r="R51" s="6"/>
      <c r="S51" s="9">
        <f>(S$43)*9-5</f>
        <v>202</v>
      </c>
      <c r="T51" s="6"/>
      <c r="U51" s="9">
        <f>(U$43)*9-5</f>
        <v>193</v>
      </c>
      <c r="V51" s="6"/>
      <c r="W51" s="9">
        <f>(W$43)*9-5</f>
        <v>184</v>
      </c>
      <c r="X51" s="6"/>
      <c r="Y51" s="9">
        <f>(Y$43)*9-5</f>
        <v>175</v>
      </c>
      <c r="Z51" s="6"/>
      <c r="AA51" s="9">
        <f>(AA$43)*9-5</f>
        <v>166</v>
      </c>
      <c r="AB51" s="6"/>
      <c r="AC51" s="9">
        <f>(AC$43)*9-5</f>
        <v>157</v>
      </c>
      <c r="AD51" s="6"/>
      <c r="AE51" s="9">
        <f>(AE$43)*9-5</f>
        <v>148</v>
      </c>
      <c r="AF51" s="6"/>
      <c r="AG51" s="9">
        <f>(AG$43)*9-5</f>
        <v>139</v>
      </c>
      <c r="AH51" s="6"/>
      <c r="AI51" s="9">
        <f>(AI$43)*9-5</f>
        <v>130</v>
      </c>
      <c r="AJ51" s="6"/>
      <c r="AK51" s="9">
        <f>(AK$43)*9-5</f>
        <v>121</v>
      </c>
      <c r="AL51" s="6"/>
      <c r="AM51" s="9">
        <f>(AM$43)*9-5</f>
        <v>112</v>
      </c>
      <c r="AN51" s="6"/>
      <c r="AO51" s="9">
        <f>(AO$43)*9-5</f>
        <v>103</v>
      </c>
      <c r="AP51" s="6"/>
      <c r="AQ51" s="9">
        <f>(AQ$43)*9-5</f>
        <v>94</v>
      </c>
      <c r="AR51" s="6"/>
      <c r="AS51" s="9">
        <f>(AS$43)*9-5</f>
        <v>85</v>
      </c>
      <c r="AT51" s="6"/>
      <c r="AU51" s="9">
        <f>(AU$43)*9-5</f>
        <v>76</v>
      </c>
      <c r="AV51" s="6"/>
      <c r="AW51" s="9">
        <f>(AW$43)*9-5</f>
        <v>67</v>
      </c>
      <c r="AX51" s="6"/>
      <c r="AY51" s="9">
        <f>(AY$43)*9-5</f>
        <v>58</v>
      </c>
      <c r="AZ51" s="6"/>
      <c r="BA51" s="9">
        <f>(BA$43)*9-5</f>
        <v>49</v>
      </c>
      <c r="BB51" s="6"/>
      <c r="BC51" s="9">
        <f>(BC$43)*9-5</f>
        <v>40</v>
      </c>
      <c r="BD51" s="6"/>
      <c r="BE51" s="9">
        <f>(BE$43)*9-5</f>
        <v>31</v>
      </c>
      <c r="BF51" s="6"/>
      <c r="BG51" s="9">
        <f>(BG$43)*9-5</f>
        <v>22</v>
      </c>
      <c r="BH51" s="6"/>
      <c r="BI51" s="9">
        <f>(BI$43)*9-5</f>
        <v>13</v>
      </c>
      <c r="BJ51" s="6"/>
      <c r="BK51" s="9">
        <f>(BK$43)*9-5</f>
        <v>4</v>
      </c>
      <c r="BL51" s="6"/>
      <c r="BN51" s="16"/>
    </row>
    <row r="52" spans="1:70" x14ac:dyDescent="0.25">
      <c r="A52" s="10">
        <f>IF(OR(A$44="S",A$44="STD",A$44="",A$44="A",A$44="AES",A$44="F",A$44="Fiber")," ",IF(OR(A$44="FS",A$44="D",A$44="DIS"),IF(MOD(A51,9)=0,"—",16*A51-15),IF(OR(A$44="M",A$44="MADI"),"—",IF(OR(A$44="IPI",A$44="IP in"),IF(MOD(A51-1,9)&gt;=8,"—",16*A51-15),"Err"))))</f>
        <v>4513</v>
      </c>
      <c r="B52" s="7">
        <f>IF(OR(A$44="S",A$44="STD",A$44="",A$44="A",A$44="AES",A$44="F",A$44="Fiber")," ",IF(OR(A$44="FS",A$44="D",A$44="DIS"),IF(MOD(A51,9)=0,"—",16*A51),IF(OR(A$44="M",A$44="MADI"),"—",IF(OR(A$44="IPI",A$44="IP in"),IF(MOD(A51-1,9)&gt;=8,"—",16*A51),"Err"))))</f>
        <v>4528</v>
      </c>
      <c r="C52" s="10">
        <f>IF(OR(C$44="S",C$44="STD",C$44="",C$44="A",C$44="AES",C$44="F",C$44="Fiber")," ",IF(OR(C$44="FS",C$44="D",C$44="DIS"),IF(MOD(C51,9)=0,"—",16*C51-15),IF(OR(C$44="M",C$44="MADI"),"—",IF(OR(C$44="IPI",C$44="IP in"),IF(MOD(C51-1,9)&gt;=8,"—",16*C51-15),"Err"))))</f>
        <v>4369</v>
      </c>
      <c r="D52" s="7">
        <f>IF(OR(C$44="S",C$44="STD",C$44="",C$44="A",C$44="AES",C$44="F",C$44="Fiber")," ",IF(OR(C$44="FS",C$44="D",C$44="DIS"),IF(MOD(C51,9)=0,"—",16*C51),IF(OR(C$44="M",C$44="MADI"),"—",IF(OR(C$44="IPI",C$44="IP in"),IF(MOD(C51-1,9)&gt;=8,"—",16*C51),"Err"))))</f>
        <v>4384</v>
      </c>
      <c r="E52" s="10">
        <f>IF(OR(E$44="S",E$44="STD",E$44="",E$44="A",E$44="AES",E$44="F",E$44="Fiber")," ",IF(OR(E$44="FS",E$44="D",E$44="DIS"),IF(MOD(E51,9)=0,"—",16*E51-15),IF(OR(E$44="M",E$44="MADI"),"—",IF(OR(E$44="IPI",E$44="IP in"),IF(MOD(E51-1,9)&gt;=8,"—",16*E51-15),"Err"))))</f>
        <v>4225</v>
      </c>
      <c r="F52" s="7">
        <f>IF(OR(E$44="S",E$44="STD",E$44="",E$44="A",E$44="AES",E$44="F",E$44="Fiber")," ",IF(OR(E$44="FS",E$44="D",E$44="DIS"),IF(MOD(E51,9)=0,"—",16*E51),IF(OR(E$44="M",E$44="MADI"),"—",IF(OR(E$44="IPI",E$44="IP in"),IF(MOD(E51-1,9)&gt;=8,"—",16*E51),"Err"))))</f>
        <v>4240</v>
      </c>
      <c r="G52" s="10">
        <f>IF(OR(G$44="S",G$44="STD",G$44="",G$44="A",G$44="AES",G$44="F",G$44="Fiber")," ",IF(OR(G$44="FS",G$44="D",G$44="DIS"),IF(MOD(G51,9)=0,"—",16*G51-15),IF(OR(G$44="M",G$44="MADI"),"—",IF(OR(G$44="IPI",G$44="IP in"),IF(MOD(G51-1,9)&gt;=8,"—",16*G51-15),"Err"))))</f>
        <v>4081</v>
      </c>
      <c r="H52" s="7">
        <f>IF(OR(G$44="S",G$44="STD",G$44="",G$44="A",G$44="AES",G$44="F",G$44="Fiber")," ",IF(OR(G$44="FS",G$44="D",G$44="DIS"),IF(MOD(G51,9)=0,"—",16*G51),IF(OR(G$44="M",G$44="MADI"),"—",IF(OR(G$44="IPI",G$44="IP in"),IF(MOD(G51-1,9)&gt;=8,"—",16*G51),"Err"))))</f>
        <v>4096</v>
      </c>
      <c r="I52" s="10">
        <f>IF(OR(I$44="S",I$44="STD",I$44="",I$44="A",I$44="AES",I$44="F",I$44="Fiber")," ",IF(OR(I$44="FS",I$44="D",I$44="DIS"),IF(MOD(I51,9)=0,"—",16*I51-15),IF(OR(I$44="M",I$44="MADI"),"—",IF(OR(I$44="IPI",I$44="IP in"),IF(MOD(I51-1,9)&gt;=8,"—",16*I51-15),"Err"))))</f>
        <v>3937</v>
      </c>
      <c r="J52" s="7">
        <f>IF(OR(I$44="S",I$44="STD",I$44="",I$44="A",I$44="AES",I$44="F",I$44="Fiber")," ",IF(OR(I$44="FS",I$44="D",I$44="DIS"),IF(MOD(I51,9)=0,"—",16*I51),IF(OR(I$44="M",I$44="MADI"),"—",IF(OR(I$44="IPI",I$44="IP in"),IF(MOD(I51-1,9)&gt;=8,"—",16*I51),"Err"))))</f>
        <v>3952</v>
      </c>
      <c r="K52" s="10">
        <f>IF(OR(K$44="S",K$44="STD",K$44="",K$44="A",K$44="AES",K$44="F",K$44="Fiber")," ",IF(OR(K$44="FS",K$44="D",K$44="DIS"),IF(MOD(K51,9)=0,"—",16*K51-15),IF(OR(K$44="M",K$44="MADI"),"—",IF(OR(K$44="IPI",K$44="IP in"),IF(MOD(K51-1,9)&gt;=8,"—",16*K51-15),"Err"))))</f>
        <v>3793</v>
      </c>
      <c r="L52" s="7">
        <f>IF(OR(K$44="S",K$44="STD",K$44="",K$44="A",K$44="AES",K$44="F",K$44="Fiber")," ",IF(OR(K$44="FS",K$44="D",K$44="DIS"),IF(MOD(K51,9)=0,"—",16*K51),IF(OR(K$44="M",K$44="MADI"),"—",IF(OR(K$44="IPI",K$44="IP in"),IF(MOD(K51-1,9)&gt;=8,"—",16*K51),"Err"))))</f>
        <v>3808</v>
      </c>
      <c r="M52" s="10">
        <f>IF(OR(M$44="S",M$44="STD",M$44="",M$44="A",M$44="AES",M$44="F",M$44="Fiber")," ",IF(OR(M$44="FS",M$44="D",M$44="DIS"),IF(MOD(M51,9)=0,"—",16*M51-15),IF(OR(M$44="M",M$44="MADI"),"—",IF(OR(M$44="IPI",M$44="IP in"),IF(MOD(M51-1,9)&gt;=8,"—",16*M51-15),"Err"))))</f>
        <v>3649</v>
      </c>
      <c r="N52" s="7">
        <f>IF(OR(M$44="S",M$44="STD",M$44="",M$44="A",M$44="AES",M$44="F",M$44="Fiber")," ",IF(OR(M$44="FS",M$44="D",M$44="DIS"),IF(MOD(M51,9)=0,"—",16*M51),IF(OR(M$44="M",M$44="MADI"),"—",IF(OR(M$44="IPI",M$44="IP in"),IF(MOD(M51-1,9)&gt;=8,"—",16*M51),"Err"))))</f>
        <v>3664</v>
      </c>
      <c r="O52" s="10">
        <f>IF(OR(O$44="S",O$44="STD",O$44="",O$44="A",O$44="AES",O$44="F",O$44="Fiber")," ",IF(OR(O$44="FS",O$44="D",O$44="DIS"),IF(MOD(O51,9)=0,"—",16*O51-15),IF(OR(O$44="M",O$44="MADI"),"—",IF(OR(O$44="IPI",O$44="IP in"),IF(MOD(O51-1,9)&gt;=8,"—",16*O51-15),"Err"))))</f>
        <v>3505</v>
      </c>
      <c r="P52" s="7">
        <f>IF(OR(O$44="S",O$44="STD",O$44="",O$44="A",O$44="AES",O$44="F",O$44="Fiber")," ",IF(OR(O$44="FS",O$44="D",O$44="DIS"),IF(MOD(O51,9)=0,"—",16*O51),IF(OR(O$44="M",O$44="MADI"),"—",IF(OR(O$44="IPI",O$44="IP in"),IF(MOD(O51-1,9)&gt;=8,"—",16*O51),"Err"))))</f>
        <v>3520</v>
      </c>
      <c r="Q52" s="10">
        <f>IF(OR(Q$44="S",Q$44="STD",Q$44="",Q$44="A",Q$44="AES",Q$44="F",Q$44="Fiber")," ",IF(OR(Q$44="FS",Q$44="D",Q$44="DIS"),IF(MOD(Q51,9)=0,"—",16*Q51-15),IF(OR(Q$44="M",Q$44="MADI"),"—",IF(OR(Q$44="IPI",Q$44="IP in"),IF(MOD(Q51-1,9)&gt;=8,"—",16*Q51-15),"Err"))))</f>
        <v>3361</v>
      </c>
      <c r="R52" s="7">
        <f>IF(OR(Q$44="S",Q$44="STD",Q$44="",Q$44="A",Q$44="AES",Q$44="F",Q$44="Fiber")," ",IF(OR(Q$44="FS",Q$44="D",Q$44="DIS"),IF(MOD(Q51,9)=0,"—",16*Q51),IF(OR(Q$44="M",Q$44="MADI"),"—",IF(OR(Q$44="IPI",Q$44="IP in"),IF(MOD(Q51-1,9)&gt;=8,"—",16*Q51),"Err"))))</f>
        <v>3376</v>
      </c>
      <c r="S52" s="10">
        <f>IF(OR(S$44="S",S$44="STD",S$44="",S$44="A",S$44="AES",S$44="F",S$44="Fiber")," ",IF(OR(S$44="FS",S$44="D",S$44="DIS"),IF(MOD(S51,9)=0,"—",16*S51-15),IF(OR(S$44="M",S$44="MADI"),"—",IF(OR(S$44="IPI",S$44="IP in"),IF(MOD(S51-1,9)&gt;=8,"—",16*S51-15),"Err"))))</f>
        <v>3217</v>
      </c>
      <c r="T52" s="7">
        <f>IF(OR(S$44="S",S$44="STD",S$44="",S$44="A",S$44="AES",S$44="F",S$44="Fiber")," ",IF(OR(S$44="FS",S$44="D",S$44="DIS"),IF(MOD(S51,9)=0,"—",16*S51),IF(OR(S$44="M",S$44="MADI"),"—",IF(OR(S$44="IPI",S$44="IP in"),IF(MOD(S51-1,9)&gt;=8,"—",16*S51),"Err"))))</f>
        <v>3232</v>
      </c>
      <c r="U52" s="10">
        <f>IF(OR(U$44="S",U$44="STD",U$44="",U$44="A",U$44="AES",U$44="F",U$44="Fiber")," ",IF(OR(U$44="FS",U$44="D",U$44="DIS"),IF(MOD(U51,9)=0,"—",16*U51-15),IF(OR(U$44="M",U$44="MADI"),"—",IF(OR(U$44="IPI",U$44="IP in"),IF(MOD(U51-1,9)&gt;=8,"—",16*U51-15),"Err"))))</f>
        <v>3073</v>
      </c>
      <c r="V52" s="7">
        <f>IF(OR(U$44="S",U$44="STD",U$44="",U$44="A",U$44="AES",U$44="F",U$44="Fiber")," ",IF(OR(U$44="FS",U$44="D",U$44="DIS"),IF(MOD(U51,9)=0,"—",16*U51),IF(OR(U$44="M",U$44="MADI"),"—",IF(OR(U$44="IPI",U$44="IP in"),IF(MOD(U51-1,9)&gt;=8,"—",16*U51),"Err"))))</f>
        <v>3088</v>
      </c>
      <c r="W52" s="10">
        <f>IF(OR(W$44="S",W$44="STD",W$44="",W$44="A",W$44="AES",W$44="F",W$44="Fiber")," ",IF(OR(W$44="FS",W$44="D",W$44="DIS"),IF(MOD(W51,9)=0,"—",16*W51-15),IF(OR(W$44="M",W$44="MADI"),"—",IF(OR(W$44="IPI",W$44="IP in"),IF(MOD(W51-1,9)&gt;=8,"—",16*W51-15),"Err"))))</f>
        <v>2929</v>
      </c>
      <c r="X52" s="7">
        <f>IF(OR(W$44="S",W$44="STD",W$44="",W$44="A",W$44="AES",W$44="F",W$44="Fiber")," ",IF(OR(W$44="FS",W$44="D",W$44="DIS"),IF(MOD(W51,9)=0,"—",16*W51),IF(OR(W$44="M",W$44="MADI"),"—",IF(OR(W$44="IPI",W$44="IP in"),IF(MOD(W51-1,9)&gt;=8,"—",16*W51),"Err"))))</f>
        <v>2944</v>
      </c>
      <c r="Y52" s="10">
        <f>IF(OR(Y$44="S",Y$44="STD",Y$44="",Y$44="A",Y$44="AES",Y$44="F",Y$44="Fiber")," ",IF(OR(Y$44="FS",Y$44="D",Y$44="DIS"),IF(MOD(Y51,9)=0,"—",16*Y51-15),IF(OR(Y$44="M",Y$44="MADI"),"—",IF(OR(Y$44="IPI",Y$44="IP in"),IF(MOD(Y51-1,9)&gt;=8,"—",16*Y51-15),"Err"))))</f>
        <v>2785</v>
      </c>
      <c r="Z52" s="7">
        <f>IF(OR(Y$44="S",Y$44="STD",Y$44="",Y$44="A",Y$44="AES",Y$44="F",Y$44="Fiber")," ",IF(OR(Y$44="FS",Y$44="D",Y$44="DIS"),IF(MOD(Y51,9)=0,"—",16*Y51),IF(OR(Y$44="M",Y$44="MADI"),"—",IF(OR(Y$44="IPI",Y$44="IP in"),IF(MOD(Y51-1,9)&gt;=8,"—",16*Y51),"Err"))))</f>
        <v>2800</v>
      </c>
      <c r="AA52" s="10">
        <f>IF(OR(AA$44="S",AA$44="STD",AA$44="",AA$44="A",AA$44="AES",AA$44="F",AA$44="Fiber")," ",IF(OR(AA$44="FS",AA$44="D",AA$44="DIS"),IF(MOD(AA51,9)=0,"—",16*AA51-15),IF(OR(AA$44="M",AA$44="MADI"),"—",IF(OR(AA$44="IPI",AA$44="IP in"),IF(MOD(AA51-1,9)&gt;=8,"—",16*AA51-15),"Err"))))</f>
        <v>2641</v>
      </c>
      <c r="AB52" s="7">
        <f>IF(OR(AA$44="S",AA$44="STD",AA$44="",AA$44="A",AA$44="AES",AA$44="F",AA$44="Fiber")," ",IF(OR(AA$44="FS",AA$44="D",AA$44="DIS"),IF(MOD(AA51,9)=0,"—",16*AA51),IF(OR(AA$44="M",AA$44="MADI"),"—",IF(OR(AA$44="IPI",AA$44="IP in"),IF(MOD(AA51-1,9)&gt;=8,"—",16*AA51),"Err"))))</f>
        <v>2656</v>
      </c>
      <c r="AC52" s="10" t="str">
        <f>IF(OR(AC$44="S",AC$44="STD",AC$44="",AC$44="A",AC$44="AES",AC$44="F",AC$44="Fiber")," ",IF(OR(AC$44="FS",AC$44="D",AC$44="DIS"),IF(MOD(AC51,9)=0,"—",16*AC51-15),IF(OR(AC$44="M",AC$44="MADI"),"—",IF(OR(AC$44="IPI",AC$44="IP in"),IF(MOD(AC51-1,9)&gt;=8,"—",16*AC51-15),"Err"))))</f>
        <v xml:space="preserve"> </v>
      </c>
      <c r="AD52" s="7" t="str">
        <f>IF(OR(AC$44="S",AC$44="STD",AC$44="",AC$44="A",AC$44="AES",AC$44="F",AC$44="Fiber")," ",IF(OR(AC$44="FS",AC$44="D",AC$44="DIS"),IF(MOD(AC51,9)=0,"—",16*AC51),IF(OR(AC$44="M",AC$44="MADI"),"—",IF(OR(AC$44="IPI",AC$44="IP in"),IF(MOD(AC51-1,9)&gt;=8,"—",16*AC51),"Err"))))</f>
        <v xml:space="preserve"> </v>
      </c>
      <c r="AE52" s="10" t="str">
        <f>IF(OR(AE$44="S",AE$44="STD",AE$44="",AE$44="A",AE$44="AES",AE$44="F",AE$44="Fiber")," ",IF(OR(AE$44="FS",AE$44="D",AE$44="DIS"),IF(MOD(AE51,9)=0,"—",16*AE51-15),IF(OR(AE$44="M",AE$44="MADI"),"—",IF(OR(AE$44="IPI",AE$44="IP in"),IF(MOD(AE51-1,9)&gt;=8,"—",16*AE51-15),"Err"))))</f>
        <v xml:space="preserve"> </v>
      </c>
      <c r="AF52" s="7" t="str">
        <f>IF(OR(AE$44="S",AE$44="STD",AE$44="",AE$44="A",AE$44="AES",AE$44="F",AE$44="Fiber")," ",IF(OR(AE$44="FS",AE$44="D",AE$44="DIS"),IF(MOD(AE51,9)=0,"—",16*AE51),IF(OR(AE$44="M",AE$44="MADI"),"—",IF(OR(AE$44="IPI",AE$44="IP in"),IF(MOD(AE51-1,9)&gt;=8,"—",16*AE51),"Err"))))</f>
        <v xml:space="preserve"> </v>
      </c>
      <c r="AG52" s="10" t="str">
        <f>IF(OR(AG$44="S",AG$44="STD",AG$44="",AG$44="A",AG$44="AES",AG$44="F",AG$44="Fiber")," ",IF(OR(AG$44="FS",AG$44="D",AG$44="DIS"),IF(MOD(AG51,9)=0,"—",16*AG51-15),IF(OR(AG$44="M",AG$44="MADI"),"—",IF(OR(AG$44="IPI",AG$44="IP in"),IF(MOD(AG51-1,9)&gt;=8,"—",16*AG51-15),"Err"))))</f>
        <v>—</v>
      </c>
      <c r="AH52" s="7" t="str">
        <f>IF(OR(AG$44="S",AG$44="STD",AG$44="",AG$44="A",AG$44="AES",AG$44="F",AG$44="Fiber")," ",IF(OR(AG$44="FS",AG$44="D",AG$44="DIS"),IF(MOD(AG51,9)=0,"—",16*AG51),IF(OR(AG$44="M",AG$44="MADI"),"—",IF(OR(AG$44="IPI",AG$44="IP in"),IF(MOD(AG51-1,9)&gt;=8,"—",16*AG51),"Err"))))</f>
        <v>—</v>
      </c>
      <c r="AI52" s="10">
        <f>IF(OR(AI$44="S",AI$44="STD",AI$44="",AI$44="A",AI$44="AES",AI$44="F",AI$44="Fiber")," ",IF(OR(AI$44="FS",AI$44="D",AI$44="DIS"),IF(MOD(AI51,9)=0,"—",16*AI51-15),IF(OR(AI$44="M",AI$44="MADI"),"—",IF(OR(AI$44="IPI",AI$44="IP in"),IF(MOD(AI51-1,9)&gt;=8,"—",16*AI51-15),"Err"))))</f>
        <v>2065</v>
      </c>
      <c r="AJ52" s="7">
        <f>IF(OR(AI$44="S",AI$44="STD",AI$44="",AI$44="A",AI$44="AES",AI$44="F",AI$44="Fiber")," ",IF(OR(AI$44="FS",AI$44="D",AI$44="DIS"),IF(MOD(AI51,9)=0,"—",16*AI51),IF(OR(AI$44="M",AI$44="MADI"),"—",IF(OR(AI$44="IPI",AI$44="IP in"),IF(MOD(AI51-1,9)&gt;=8,"—",16*AI51),"Err"))))</f>
        <v>2080</v>
      </c>
      <c r="AK52" s="10" t="str">
        <f>IF(OR(AK$44="S",AK$44="STD",AK$44="",AK$44="A",AK$44="AES",AK$44="F",AK$44="Fiber")," ",IF(OR(AK$44="FS",AK$44="D",AK$44="DIS"),IF(MOD(AK51,9)=0,"—",16*AK51-15),IF(OR(AK$44="M",AK$44="MADI"),"—",IF(OR(AK$44="IPI",AK$44="IP in"),IF(MOD(AK51-1,9)&gt;=8,"—",16*AK51-15),"Err"))))</f>
        <v xml:space="preserve"> </v>
      </c>
      <c r="AL52" s="7" t="str">
        <f>IF(OR(AK$44="S",AK$44="STD",AK$44="",AK$44="A",AK$44="AES",AK$44="F",AK$44="Fiber")," ",IF(OR(AK$44="FS",AK$44="D",AK$44="DIS"),IF(MOD(AK51,9)=0,"—",16*AK51),IF(OR(AK$44="M",AK$44="MADI"),"—",IF(OR(AK$44="IPI",AK$44="IP in"),IF(MOD(AK51-1,9)&gt;=8,"—",16*AK51),"Err"))))</f>
        <v xml:space="preserve"> </v>
      </c>
      <c r="AM52" s="10" t="str">
        <f>IF(OR(AM$44="S",AM$44="STD",AM$44="",AM$44="A",AM$44="AES",AM$44="F",AM$44="Fiber")," ",IF(OR(AM$44="FS",AM$44="D",AM$44="DIS"),IF(MOD(AM51,9)=0,"—",16*AM51-15),IF(OR(AM$44="M",AM$44="MADI"),"—",IF(OR(AM$44="IPI",AM$44="IP in"),IF(MOD(AM51-1,9)&gt;=8,"—",16*AM51-15),"Err"))))</f>
        <v xml:space="preserve"> </v>
      </c>
      <c r="AN52" s="7" t="str">
        <f>IF(OR(AM$44="S",AM$44="STD",AM$44="",AM$44="A",AM$44="AES",AM$44="F",AM$44="Fiber")," ",IF(OR(AM$44="FS",AM$44="D",AM$44="DIS"),IF(MOD(AM51,9)=0,"—",16*AM51),IF(OR(AM$44="M",AM$44="MADI"),"—",IF(OR(AM$44="IPI",AM$44="IP in"),IF(MOD(AM51-1,9)&gt;=8,"—",16*AM51),"Err"))))</f>
        <v xml:space="preserve"> </v>
      </c>
      <c r="AO52" s="10">
        <f>IF(OR(AO$44="S",AO$44="STD",AO$44="",AO$44="A",AO$44="AES",AO$44="F",AO$44="Fiber")," ",IF(OR(AO$44="FS",AO$44="D",AO$44="DIS"),IF(MOD(AO51,9)=0,"—",16*AO51-15),IF(OR(AO$44="M",AO$44="MADI"),"—",IF(OR(AO$44="IPI",AO$44="IP in"),IF(MOD(AO51-1,9)&gt;=8,"—",16*AO51-15),"Err"))))</f>
        <v>1633</v>
      </c>
      <c r="AP52" s="7">
        <f>IF(OR(AO$44="S",AO$44="STD",AO$44="",AO$44="A",AO$44="AES",AO$44="F",AO$44="Fiber")," ",IF(OR(AO$44="FS",AO$44="D",AO$44="DIS"),IF(MOD(AO51,9)=0,"—",16*AO51),IF(OR(AO$44="M",AO$44="MADI"),"—",IF(OR(AO$44="IPI",AO$44="IP in"),IF(MOD(AO51-1,9)&gt;=8,"—",16*AO51),"Err"))))</f>
        <v>1648</v>
      </c>
      <c r="AQ52" s="10">
        <f>IF(OR(AQ$44="S",AQ$44="STD",AQ$44="",AQ$44="A",AQ$44="AES",AQ$44="F",AQ$44="Fiber")," ",IF(OR(AQ$44="FS",AQ$44="D",AQ$44="DIS"),IF(MOD(AQ51,9)=0,"—",16*AQ51-15),IF(OR(AQ$44="M",AQ$44="MADI"),"—",IF(OR(AQ$44="IPI",AQ$44="IP in"),IF(MOD(AQ51-1,9)&gt;=8,"—",16*AQ51-15),"Err"))))</f>
        <v>1489</v>
      </c>
      <c r="AR52" s="7">
        <f>IF(OR(AQ$44="S",AQ$44="STD",AQ$44="",AQ$44="A",AQ$44="AES",AQ$44="F",AQ$44="Fiber")," ",IF(OR(AQ$44="FS",AQ$44="D",AQ$44="DIS"),IF(MOD(AQ51,9)=0,"—",16*AQ51),IF(OR(AQ$44="M",AQ$44="MADI"),"—",IF(OR(AQ$44="IPI",AQ$44="IP in"),IF(MOD(AQ51-1,9)&gt;=8,"—",16*AQ51),"Err"))))</f>
        <v>1504</v>
      </c>
      <c r="AS52" s="10">
        <f>IF(OR(AS$44="S",AS$44="STD",AS$44="",AS$44="A",AS$44="AES",AS$44="F",AS$44="Fiber")," ",IF(OR(AS$44="FS",AS$44="D",AS$44="DIS"),IF(MOD(AS51,9)=0,"—",16*AS51-15),IF(OR(AS$44="M",AS$44="MADI"),"—",IF(OR(AS$44="IPI",AS$44="IP in"),IF(MOD(AS51-1,9)&gt;=8,"—",16*AS51-15),"Err"))))</f>
        <v>1345</v>
      </c>
      <c r="AT52" s="7">
        <f>IF(OR(AS$44="S",AS$44="STD",AS$44="",AS$44="A",AS$44="AES",AS$44="F",AS$44="Fiber")," ",IF(OR(AS$44="FS",AS$44="D",AS$44="DIS"),IF(MOD(AS51,9)=0,"—",16*AS51),IF(OR(AS$44="M",AS$44="MADI"),"—",IF(OR(AS$44="IPI",AS$44="IP in"),IF(MOD(AS51-1,9)&gt;=8,"—",16*AS51),"Err"))))</f>
        <v>1360</v>
      </c>
      <c r="AU52" s="10">
        <f>IF(OR(AU$44="S",AU$44="STD",AU$44="",AU$44="A",AU$44="AES",AU$44="F",AU$44="Fiber")," ",IF(OR(AU$44="FS",AU$44="D",AU$44="DIS"),IF(MOD(AU51,9)=0,"—",16*AU51-15),IF(OR(AU$44="M",AU$44="MADI"),"—",IF(OR(AU$44="IPI",AU$44="IP in"),IF(MOD(AU51-1,9)&gt;=8,"—",16*AU51-15),"Err"))))</f>
        <v>1201</v>
      </c>
      <c r="AV52" s="7">
        <f>IF(OR(AU$44="S",AU$44="STD",AU$44="",AU$44="A",AU$44="AES",AU$44="F",AU$44="Fiber")," ",IF(OR(AU$44="FS",AU$44="D",AU$44="DIS"),IF(MOD(AU51,9)=0,"—",16*AU51),IF(OR(AU$44="M",AU$44="MADI"),"—",IF(OR(AU$44="IPI",AU$44="IP in"),IF(MOD(AU51-1,9)&gt;=8,"—",16*AU51),"Err"))))</f>
        <v>1216</v>
      </c>
      <c r="AW52" s="10">
        <f>IF(OR(AW$44="S",AW$44="STD",AW$44="",AW$44="A",AW$44="AES",AW$44="F",AW$44="Fiber")," ",IF(OR(AW$44="FS",AW$44="D",AW$44="DIS"),IF(MOD(AW51,9)=0,"—",16*AW51-15),IF(OR(AW$44="M",AW$44="MADI"),"—",IF(OR(AW$44="IPI",AW$44="IP in"),IF(MOD(AW51-1,9)&gt;=8,"—",16*AW51-15),"Err"))))</f>
        <v>1057</v>
      </c>
      <c r="AX52" s="7">
        <f>IF(OR(AW$44="S",AW$44="STD",AW$44="",AW$44="A",AW$44="AES",AW$44="F",AW$44="Fiber")," ",IF(OR(AW$44="FS",AW$44="D",AW$44="DIS"),IF(MOD(AW51,9)=0,"—",16*AW51),IF(OR(AW$44="M",AW$44="MADI"),"—",IF(OR(AW$44="IPI",AW$44="IP in"),IF(MOD(AW51-1,9)&gt;=8,"—",16*AW51),"Err"))))</f>
        <v>1072</v>
      </c>
      <c r="AY52" s="10">
        <f>IF(OR(AY$44="S",AY$44="STD",AY$44="",AY$44="A",AY$44="AES",AY$44="F",AY$44="Fiber")," ",IF(OR(AY$44="FS",AY$44="D",AY$44="DIS"),IF(MOD(AY51,9)=0,"—",16*AY51-15),IF(OR(AY$44="M",AY$44="MADI"),"—",IF(OR(AY$44="IPI",AY$44="IP in"),IF(MOD(AY51-1,9)&gt;=8,"—",16*AY51-15),"Err"))))</f>
        <v>913</v>
      </c>
      <c r="AZ52" s="7">
        <f>IF(OR(AY$44="S",AY$44="STD",AY$44="",AY$44="A",AY$44="AES",AY$44="F",AY$44="Fiber")," ",IF(OR(AY$44="FS",AY$44="D",AY$44="DIS"),IF(MOD(AY51,9)=0,"—",16*AY51),IF(OR(AY$44="M",AY$44="MADI"),"—",IF(OR(AY$44="IPI",AY$44="IP in"),IF(MOD(AY51-1,9)&gt;=8,"—",16*AY51),"Err"))))</f>
        <v>928</v>
      </c>
      <c r="BA52" s="10" t="str">
        <f>IF(OR(BA$44="S",BA$44="STD",BA$44="",BA$44="A",BA$44="AES",BA$44="F",BA$44="Fiber")," ",IF(OR(BA$44="FS",BA$44="D",BA$44="DIS"),IF(MOD(BA51,9)=0,"—",16*BA51-15),IF(OR(BA$44="M",BA$44="MADI"),"—",IF(OR(BA$44="IPI",BA$44="IP in"),IF(MOD(BA51-1,9)&gt;=8,"—",16*BA51-15),"Err"))))</f>
        <v xml:space="preserve"> </v>
      </c>
      <c r="BB52" s="7" t="str">
        <f>IF(OR(BA$44="S",BA$44="STD",BA$44="",BA$44="A",BA$44="AES",BA$44="F",BA$44="Fiber")," ",IF(OR(BA$44="FS",BA$44="D",BA$44="DIS"),IF(MOD(BA51,9)=0,"—",16*BA51),IF(OR(BA$44="M",BA$44="MADI"),"—",IF(OR(BA$44="IPI",BA$44="IP in"),IF(MOD(BA51-1,9)&gt;=8,"—",16*BA51),"Err"))))</f>
        <v xml:space="preserve"> </v>
      </c>
      <c r="BC52" s="10" t="str">
        <f>IF(OR(BC$44="S",BC$44="STD",BC$44="",BC$44="A",BC$44="AES",BC$44="F",BC$44="Fiber")," ",IF(OR(BC$44="FS",BC$44="D",BC$44="DIS"),IF(MOD(BC51,9)=0,"—",16*BC51-15),IF(OR(BC$44="M",BC$44="MADI"),"—",IF(OR(BC$44="IPI",BC$44="IP in"),IF(MOD(BC51-1,9)&gt;=8,"—",16*BC51-15),"Err"))))</f>
        <v xml:space="preserve"> </v>
      </c>
      <c r="BD52" s="7" t="str">
        <f>IF(OR(BC$44="S",BC$44="STD",BC$44="",BC$44="A",BC$44="AES",BC$44="F",BC$44="Fiber")," ",IF(OR(BC$44="FS",BC$44="D",BC$44="DIS"),IF(MOD(BC51,9)=0,"—",16*BC51),IF(OR(BC$44="M",BC$44="MADI"),"—",IF(OR(BC$44="IPI",BC$44="IP in"),IF(MOD(BC51-1,9)&gt;=8,"—",16*BC51),"Err"))))</f>
        <v xml:space="preserve"> </v>
      </c>
      <c r="BE52" s="10" t="str">
        <f>IF(OR(BE$44="S",BE$44="STD",BE$44="",BE$44="A",BE$44="AES",BE$44="F",BE$44="Fiber")," ",IF(OR(BE$44="FS",BE$44="D",BE$44="DIS"),IF(MOD(BE51,9)=0,"—",16*BE51-15),IF(OR(BE$44="M",BE$44="MADI"),"—",IF(OR(BE$44="IPI",BE$44="IP in"),IF(MOD(BE51-1,9)&gt;=8,"—",16*BE51-15),"Err"))))</f>
        <v>—</v>
      </c>
      <c r="BF52" s="7" t="str">
        <f>IF(OR(BE$44="S",BE$44="STD",BE$44="",BE$44="A",BE$44="AES",BE$44="F",BE$44="Fiber")," ",IF(OR(BE$44="FS",BE$44="D",BE$44="DIS"),IF(MOD(BE51,9)=0,"—",16*BE51),IF(OR(BE$44="M",BE$44="MADI"),"—",IF(OR(BE$44="IPI",BE$44="IP in"),IF(MOD(BE51-1,9)&gt;=8,"—",16*BE51),"Err"))))</f>
        <v>—</v>
      </c>
      <c r="BG52" s="10">
        <f>IF(OR(BG$44="S",BG$44="STD",BG$44="",BG$44="A",BG$44="AES",BG$44="F",BG$44="Fiber")," ",IF(OR(BG$44="FS",BG$44="D",BG$44="DIS"),IF(MOD(BG51,9)=0,"—",16*BG51-15),IF(OR(BG$44="M",BG$44="MADI"),"—",IF(OR(BG$44="IPI",BG$44="IP in"),IF(MOD(BG51-1,9)&gt;=8,"—",16*BG51-15),"Err"))))</f>
        <v>337</v>
      </c>
      <c r="BH52" s="7">
        <f>IF(OR(BG$44="S",BG$44="STD",BG$44="",BG$44="A",BG$44="AES",BG$44="F",BG$44="Fiber")," ",IF(OR(BG$44="FS",BG$44="D",BG$44="DIS"),IF(MOD(BG51,9)=0,"—",16*BG51),IF(OR(BG$44="M",BG$44="MADI"),"—",IF(OR(BG$44="IPI",BG$44="IP in"),IF(MOD(BG51-1,9)&gt;=8,"—",16*BG51),"Err"))))</f>
        <v>352</v>
      </c>
      <c r="BI52" s="10" t="str">
        <f>IF(OR(BI$44="S",BI$44="STD",BI$44="",BI$44="A",BI$44="AES",BI$44="F",BI$44="Fiber")," ",IF(OR(BI$44="FS",BI$44="D",BI$44="DIS"),IF(MOD(BI51,9)=0,"—",16*BI51-15),IF(OR(BI$44="M",BI$44="MADI"),"—",IF(OR(BI$44="IPI",BI$44="IP in"),IF(MOD(BI51-1,9)&gt;=8,"—",16*BI51-15),"Err"))))</f>
        <v xml:space="preserve"> </v>
      </c>
      <c r="BJ52" s="7" t="str">
        <f>IF(OR(BI$44="S",BI$44="STD",BI$44="",BI$44="A",BI$44="AES",BI$44="F",BI$44="Fiber")," ",IF(OR(BI$44="FS",BI$44="D",BI$44="DIS"),IF(MOD(BI51,9)=0,"—",16*BI51),IF(OR(BI$44="M",BI$44="MADI"),"—",IF(OR(BI$44="IPI",BI$44="IP in"),IF(MOD(BI51-1,9)&gt;=8,"—",16*BI51),"Err"))))</f>
        <v xml:space="preserve"> </v>
      </c>
      <c r="BK52" s="10" t="str">
        <f>IF(OR(BK$44="S",BK$44="STD",BK$44="",BK$44="A",BK$44="AES",BK$44="F",BK$44="Fiber")," ",IF(OR(BK$44="FS",BK$44="D",BK$44="DIS"),IF(MOD(BK51,9)=0,"—",16*BK51-15),IF(OR(BK$44="M",BK$44="MADI"),"—",IF(OR(BK$44="IPI",BK$44="IP in"),IF(MOD(BK51-1,9)&gt;=8,"—",16*BK51-15),"Err"))))</f>
        <v xml:space="preserve"> </v>
      </c>
      <c r="BL52" s="7" t="str">
        <f>IF(OR(BK$44="S",BK$44="STD",BK$44="",BK$44="A",BK$44="AES",BK$44="F",BK$44="Fiber")," ",IF(OR(BK$44="FS",BK$44="D",BK$44="DIS"),IF(MOD(BK51,9)=0,"—",16*BK51),IF(OR(BK$44="M",BK$44="MADI"),"—",IF(OR(BK$44="IPI",BK$44="IP in"),IF(MOD(BK51-1,9)&gt;=8,"—",16*BK51),"Err"))))</f>
        <v xml:space="preserve"> </v>
      </c>
      <c r="BN52" s="14" t="s">
        <v>4</v>
      </c>
    </row>
    <row r="53" spans="1:70" x14ac:dyDescent="0.25">
      <c r="A53" s="9">
        <f>(A$43)*9-4</f>
        <v>284</v>
      </c>
      <c r="B53" s="6"/>
      <c r="C53" s="9">
        <f>(C$43)*9-4</f>
        <v>275</v>
      </c>
      <c r="D53" s="6"/>
      <c r="E53" s="9">
        <f>(E$43)*9-4</f>
        <v>266</v>
      </c>
      <c r="F53" s="6"/>
      <c r="G53" s="9">
        <f>(G$43)*9-4</f>
        <v>257</v>
      </c>
      <c r="H53" s="6"/>
      <c r="I53" s="9">
        <f>(I$43)*9-4</f>
        <v>248</v>
      </c>
      <c r="J53" s="6"/>
      <c r="K53" s="9">
        <f>(K$43)*9-4</f>
        <v>239</v>
      </c>
      <c r="L53" s="6"/>
      <c r="M53" s="9">
        <f>(M$43)*9-4</f>
        <v>230</v>
      </c>
      <c r="N53" s="6"/>
      <c r="O53" s="9">
        <f>(O$43)*9-4</f>
        <v>221</v>
      </c>
      <c r="P53" s="6"/>
      <c r="Q53" s="9">
        <f>(Q$43)*9-4</f>
        <v>212</v>
      </c>
      <c r="R53" s="6"/>
      <c r="S53" s="9">
        <f>(S$43)*9-4</f>
        <v>203</v>
      </c>
      <c r="T53" s="6"/>
      <c r="U53" s="9">
        <f>(U$43)*9-4</f>
        <v>194</v>
      </c>
      <c r="V53" s="6"/>
      <c r="W53" s="9">
        <f>(W$43)*9-4</f>
        <v>185</v>
      </c>
      <c r="X53" s="6"/>
      <c r="Y53" s="9">
        <f>(Y$43)*9-4</f>
        <v>176</v>
      </c>
      <c r="Z53" s="6"/>
      <c r="AA53" s="9">
        <f>(AA$43)*9-4</f>
        <v>167</v>
      </c>
      <c r="AB53" s="6"/>
      <c r="AC53" s="9">
        <f>(AC$43)*9-4</f>
        <v>158</v>
      </c>
      <c r="AD53" s="6"/>
      <c r="AE53" s="9">
        <f>(AE$43)*9-4</f>
        <v>149</v>
      </c>
      <c r="AF53" s="6"/>
      <c r="AG53" s="9">
        <f>(AG$43)*9-4</f>
        <v>140</v>
      </c>
      <c r="AH53" s="6"/>
      <c r="AI53" s="9">
        <f>(AI$43)*9-4</f>
        <v>131</v>
      </c>
      <c r="AJ53" s="6"/>
      <c r="AK53" s="9">
        <f>(AK$43)*9-4</f>
        <v>122</v>
      </c>
      <c r="AL53" s="6"/>
      <c r="AM53" s="9">
        <f>(AM$43)*9-4</f>
        <v>113</v>
      </c>
      <c r="AN53" s="6"/>
      <c r="AO53" s="9">
        <f>(AO$43)*9-4</f>
        <v>104</v>
      </c>
      <c r="AP53" s="6"/>
      <c r="AQ53" s="9">
        <f>(AQ$43)*9-4</f>
        <v>95</v>
      </c>
      <c r="AR53" s="6"/>
      <c r="AS53" s="9">
        <f>(AS$43)*9-4</f>
        <v>86</v>
      </c>
      <c r="AT53" s="6"/>
      <c r="AU53" s="9">
        <f>(AU$43)*9-4</f>
        <v>77</v>
      </c>
      <c r="AV53" s="6"/>
      <c r="AW53" s="9">
        <f>(AW$43)*9-4</f>
        <v>68</v>
      </c>
      <c r="AX53" s="6"/>
      <c r="AY53" s="9">
        <f>(AY$43)*9-4</f>
        <v>59</v>
      </c>
      <c r="AZ53" s="6"/>
      <c r="BA53" s="9">
        <f>(BA$43)*9-4</f>
        <v>50</v>
      </c>
      <c r="BB53" s="6"/>
      <c r="BC53" s="9">
        <f>(BC$43)*9-4</f>
        <v>41</v>
      </c>
      <c r="BD53" s="6"/>
      <c r="BE53" s="9">
        <f>(BE$43)*9-4</f>
        <v>32</v>
      </c>
      <c r="BF53" s="6"/>
      <c r="BG53" s="9">
        <f>(BG$43)*9-4</f>
        <v>23</v>
      </c>
      <c r="BH53" s="6"/>
      <c r="BI53" s="9">
        <f>(BI$43)*9-4</f>
        <v>14</v>
      </c>
      <c r="BJ53" s="6"/>
      <c r="BK53" s="9">
        <f>(BK$43)*9-4</f>
        <v>5</v>
      </c>
      <c r="BL53" s="6"/>
    </row>
    <row r="54" spans="1:70" x14ac:dyDescent="0.25">
      <c r="A54" s="10">
        <f>IF(OR(A$44="S",A$44="STD",A$44="",A$44="A",A$44="AES",A$44="F",A$44="Fiber")," ",IF(OR(A$44="FS",A$44="D",A$44="DIS"),IF(MOD(A53,9)=0,"—",16*A53-15),IF(OR(A$44="M",A$44="MADI"),"—",IF(OR(A$44="IPI",A$44="IP in"),IF(MOD(A53-1,9)&gt;=8,"—",16*A53-15),"Err"))))</f>
        <v>4529</v>
      </c>
      <c r="B54" s="7">
        <f>IF(OR(A$44="S",A$44="STD",A$44="",A$44="A",A$44="AES",A$44="F",A$44="Fiber")," ",IF(OR(A$44="FS",A$44="D",A$44="DIS"),IF(MOD(A53,9)=0,"—",16*A53),IF(OR(A$44="M",A$44="MADI"),"—",IF(OR(A$44="IPI",A$44="IP in"),IF(MOD(A53-1,9)&gt;=8,"—",16*A53),"Err"))))</f>
        <v>4544</v>
      </c>
      <c r="C54" s="10">
        <f>IF(OR(C$44="S",C$44="STD",C$44="",C$44="A",C$44="AES",C$44="F",C$44="Fiber")," ",IF(OR(C$44="FS",C$44="D",C$44="DIS"),IF(MOD(C53,9)=0,"—",16*C53-15),IF(OR(C$44="M",C$44="MADI"),"—",IF(OR(C$44="IPI",C$44="IP in"),IF(MOD(C53-1,9)&gt;=8,"—",16*C53-15),"Err"))))</f>
        <v>4385</v>
      </c>
      <c r="D54" s="7">
        <f>IF(OR(C$44="S",C$44="STD",C$44="",C$44="A",C$44="AES",C$44="F",C$44="Fiber")," ",IF(OR(C$44="FS",C$44="D",C$44="DIS"),IF(MOD(C53,9)=0,"—",16*C53),IF(OR(C$44="M",C$44="MADI"),"—",IF(OR(C$44="IPI",C$44="IP in"),IF(MOD(C53-1,9)&gt;=8,"—",16*C53),"Err"))))</f>
        <v>4400</v>
      </c>
      <c r="E54" s="10">
        <f>IF(OR(E$44="S",E$44="STD",E$44="",E$44="A",E$44="AES",E$44="F",E$44="Fiber")," ",IF(OR(E$44="FS",E$44="D",E$44="DIS"),IF(MOD(E53,9)=0,"—",16*E53-15),IF(OR(E$44="M",E$44="MADI"),"—",IF(OR(E$44="IPI",E$44="IP in"),IF(MOD(E53-1,9)&gt;=8,"—",16*E53-15),"Err"))))</f>
        <v>4241</v>
      </c>
      <c r="F54" s="7">
        <f>IF(OR(E$44="S",E$44="STD",E$44="",E$44="A",E$44="AES",E$44="F",E$44="Fiber")," ",IF(OR(E$44="FS",E$44="D",E$44="DIS"),IF(MOD(E53,9)=0,"—",16*E53),IF(OR(E$44="M",E$44="MADI"),"—",IF(OR(E$44="IPI",E$44="IP in"),IF(MOD(E53-1,9)&gt;=8,"—",16*E53),"Err"))))</f>
        <v>4256</v>
      </c>
      <c r="G54" s="10">
        <f>IF(OR(G$44="S",G$44="STD",G$44="",G$44="A",G$44="AES",G$44="F",G$44="Fiber")," ",IF(OR(G$44="FS",G$44="D",G$44="DIS"),IF(MOD(G53,9)=0,"—",16*G53-15),IF(OR(G$44="M",G$44="MADI"),"—",IF(OR(G$44="IPI",G$44="IP in"),IF(MOD(G53-1,9)&gt;=8,"—",16*G53-15),"Err"))))</f>
        <v>4097</v>
      </c>
      <c r="H54" s="7">
        <f>IF(OR(G$44="S",G$44="STD",G$44="",G$44="A",G$44="AES",G$44="F",G$44="Fiber")," ",IF(OR(G$44="FS",G$44="D",G$44="DIS"),IF(MOD(G53,9)=0,"—",16*G53),IF(OR(G$44="M",G$44="MADI"),"—",IF(OR(G$44="IPI",G$44="IP in"),IF(MOD(G53-1,9)&gt;=8,"—",16*G53),"Err"))))</f>
        <v>4112</v>
      </c>
      <c r="I54" s="10">
        <f>IF(OR(I$44="S",I$44="STD",I$44="",I$44="A",I$44="AES",I$44="F",I$44="Fiber")," ",IF(OR(I$44="FS",I$44="D",I$44="DIS"),IF(MOD(I53,9)=0,"—",16*I53-15),IF(OR(I$44="M",I$44="MADI"),"—",IF(OR(I$44="IPI",I$44="IP in"),IF(MOD(I53-1,9)&gt;=8,"—",16*I53-15),"Err"))))</f>
        <v>3953</v>
      </c>
      <c r="J54" s="7">
        <f>IF(OR(I$44="S",I$44="STD",I$44="",I$44="A",I$44="AES",I$44="F",I$44="Fiber")," ",IF(OR(I$44="FS",I$44="D",I$44="DIS"),IF(MOD(I53,9)=0,"—",16*I53),IF(OR(I$44="M",I$44="MADI"),"—",IF(OR(I$44="IPI",I$44="IP in"),IF(MOD(I53-1,9)&gt;=8,"—",16*I53),"Err"))))</f>
        <v>3968</v>
      </c>
      <c r="K54" s="10">
        <f>IF(OR(K$44="S",K$44="STD",K$44="",K$44="A",K$44="AES",K$44="F",K$44="Fiber")," ",IF(OR(K$44="FS",K$44="D",K$44="DIS"),IF(MOD(K53,9)=0,"—",16*K53-15),IF(OR(K$44="M",K$44="MADI"),"—",IF(OR(K$44="IPI",K$44="IP in"),IF(MOD(K53-1,9)&gt;=8,"—",16*K53-15),"Err"))))</f>
        <v>3809</v>
      </c>
      <c r="L54" s="7">
        <f>IF(OR(K$44="S",K$44="STD",K$44="",K$44="A",K$44="AES",K$44="F",K$44="Fiber")," ",IF(OR(K$44="FS",K$44="D",K$44="DIS"),IF(MOD(K53,9)=0,"—",16*K53),IF(OR(K$44="M",K$44="MADI"),"—",IF(OR(K$44="IPI",K$44="IP in"),IF(MOD(K53-1,9)&gt;=8,"—",16*K53),"Err"))))</f>
        <v>3824</v>
      </c>
      <c r="M54" s="10">
        <f>IF(OR(M$44="S",M$44="STD",M$44="",M$44="A",M$44="AES",M$44="F",M$44="Fiber")," ",IF(OR(M$44="FS",M$44="D",M$44="DIS"),IF(MOD(M53,9)=0,"—",16*M53-15),IF(OR(M$44="M",M$44="MADI"),"—",IF(OR(M$44="IPI",M$44="IP in"),IF(MOD(M53-1,9)&gt;=8,"—",16*M53-15),"Err"))))</f>
        <v>3665</v>
      </c>
      <c r="N54" s="7">
        <f>IF(OR(M$44="S",M$44="STD",M$44="",M$44="A",M$44="AES",M$44="F",M$44="Fiber")," ",IF(OR(M$44="FS",M$44="D",M$44="DIS"),IF(MOD(M53,9)=0,"—",16*M53),IF(OR(M$44="M",M$44="MADI"),"—",IF(OR(M$44="IPI",M$44="IP in"),IF(MOD(M53-1,9)&gt;=8,"—",16*M53),"Err"))))</f>
        <v>3680</v>
      </c>
      <c r="O54" s="10">
        <f>IF(OR(O$44="S",O$44="STD",O$44="",O$44="A",O$44="AES",O$44="F",O$44="Fiber")," ",IF(OR(O$44="FS",O$44="D",O$44="DIS"),IF(MOD(O53,9)=0,"—",16*O53-15),IF(OR(O$44="M",O$44="MADI"),"—",IF(OR(O$44="IPI",O$44="IP in"),IF(MOD(O53-1,9)&gt;=8,"—",16*O53-15),"Err"))))</f>
        <v>3521</v>
      </c>
      <c r="P54" s="7">
        <f>IF(OR(O$44="S",O$44="STD",O$44="",O$44="A",O$44="AES",O$44="F",O$44="Fiber")," ",IF(OR(O$44="FS",O$44="D",O$44="DIS"),IF(MOD(O53,9)=0,"—",16*O53),IF(OR(O$44="M",O$44="MADI"),"—",IF(OR(O$44="IPI",O$44="IP in"),IF(MOD(O53-1,9)&gt;=8,"—",16*O53),"Err"))))</f>
        <v>3536</v>
      </c>
      <c r="Q54" s="10">
        <f>IF(OR(Q$44="S",Q$44="STD",Q$44="",Q$44="A",Q$44="AES",Q$44="F",Q$44="Fiber")," ",IF(OR(Q$44="FS",Q$44="D",Q$44="DIS"),IF(MOD(Q53,9)=0,"—",16*Q53-15),IF(OR(Q$44="M",Q$44="MADI"),"—",IF(OR(Q$44="IPI",Q$44="IP in"),IF(MOD(Q53-1,9)&gt;=8,"—",16*Q53-15),"Err"))))</f>
        <v>3377</v>
      </c>
      <c r="R54" s="7">
        <f>IF(OR(Q$44="S",Q$44="STD",Q$44="",Q$44="A",Q$44="AES",Q$44="F",Q$44="Fiber")," ",IF(OR(Q$44="FS",Q$44="D",Q$44="DIS"),IF(MOD(Q53,9)=0,"—",16*Q53),IF(OR(Q$44="M",Q$44="MADI"),"—",IF(OR(Q$44="IPI",Q$44="IP in"),IF(MOD(Q53-1,9)&gt;=8,"—",16*Q53),"Err"))))</f>
        <v>3392</v>
      </c>
      <c r="S54" s="10">
        <f>IF(OR(S$44="S",S$44="STD",S$44="",S$44="A",S$44="AES",S$44="F",S$44="Fiber")," ",IF(OR(S$44="FS",S$44="D",S$44="DIS"),IF(MOD(S53,9)=0,"—",16*S53-15),IF(OR(S$44="M",S$44="MADI"),"—",IF(OR(S$44="IPI",S$44="IP in"),IF(MOD(S53-1,9)&gt;=8,"—",16*S53-15),"Err"))))</f>
        <v>3233</v>
      </c>
      <c r="T54" s="7">
        <f>IF(OR(S$44="S",S$44="STD",S$44="",S$44="A",S$44="AES",S$44="F",S$44="Fiber")," ",IF(OR(S$44="FS",S$44="D",S$44="DIS"),IF(MOD(S53,9)=0,"—",16*S53),IF(OR(S$44="M",S$44="MADI"),"—",IF(OR(S$44="IPI",S$44="IP in"),IF(MOD(S53-1,9)&gt;=8,"—",16*S53),"Err"))))</f>
        <v>3248</v>
      </c>
      <c r="U54" s="10">
        <f>IF(OR(U$44="S",U$44="STD",U$44="",U$44="A",U$44="AES",U$44="F",U$44="Fiber")," ",IF(OR(U$44="FS",U$44="D",U$44="DIS"),IF(MOD(U53,9)=0,"—",16*U53-15),IF(OR(U$44="M",U$44="MADI"),"—",IF(OR(U$44="IPI",U$44="IP in"),IF(MOD(U53-1,9)&gt;=8,"—",16*U53-15),"Err"))))</f>
        <v>3089</v>
      </c>
      <c r="V54" s="7">
        <f>IF(OR(U$44="S",U$44="STD",U$44="",U$44="A",U$44="AES",U$44="F",U$44="Fiber")," ",IF(OR(U$44="FS",U$44="D",U$44="DIS"),IF(MOD(U53,9)=0,"—",16*U53),IF(OR(U$44="M",U$44="MADI"),"—",IF(OR(U$44="IPI",U$44="IP in"),IF(MOD(U53-1,9)&gt;=8,"—",16*U53),"Err"))))</f>
        <v>3104</v>
      </c>
      <c r="W54" s="10">
        <f>IF(OR(W$44="S",W$44="STD",W$44="",W$44="A",W$44="AES",W$44="F",W$44="Fiber")," ",IF(OR(W$44="FS",W$44="D",W$44="DIS"),IF(MOD(W53,9)=0,"—",16*W53-15),IF(OR(W$44="M",W$44="MADI"),"—",IF(OR(W$44="IPI",W$44="IP in"),IF(MOD(W53-1,9)&gt;=8,"—",16*W53-15),"Err"))))</f>
        <v>2945</v>
      </c>
      <c r="X54" s="7">
        <f>IF(OR(W$44="S",W$44="STD",W$44="",W$44="A",W$44="AES",W$44="F",W$44="Fiber")," ",IF(OR(W$44="FS",W$44="D",W$44="DIS"),IF(MOD(W53,9)=0,"—",16*W53),IF(OR(W$44="M",W$44="MADI"),"—",IF(OR(W$44="IPI",W$44="IP in"),IF(MOD(W53-1,9)&gt;=8,"—",16*W53),"Err"))))</f>
        <v>2960</v>
      </c>
      <c r="Y54" s="10">
        <f>IF(OR(Y$44="S",Y$44="STD",Y$44="",Y$44="A",Y$44="AES",Y$44="F",Y$44="Fiber")," ",IF(OR(Y$44="FS",Y$44="D",Y$44="DIS"),IF(MOD(Y53,9)=0,"—",16*Y53-15),IF(OR(Y$44="M",Y$44="MADI"),"—",IF(OR(Y$44="IPI",Y$44="IP in"),IF(MOD(Y53-1,9)&gt;=8,"—",16*Y53-15),"Err"))))</f>
        <v>2801</v>
      </c>
      <c r="Z54" s="7">
        <f>IF(OR(Y$44="S",Y$44="STD",Y$44="",Y$44="A",Y$44="AES",Y$44="F",Y$44="Fiber")," ",IF(OR(Y$44="FS",Y$44="D",Y$44="DIS"),IF(MOD(Y53,9)=0,"—",16*Y53),IF(OR(Y$44="M",Y$44="MADI"),"—",IF(OR(Y$44="IPI",Y$44="IP in"),IF(MOD(Y53-1,9)&gt;=8,"—",16*Y53),"Err"))))</f>
        <v>2816</v>
      </c>
      <c r="AA54" s="10">
        <f>IF(OR(AA$44="S",AA$44="STD",AA$44="",AA$44="A",AA$44="AES",AA$44="F",AA$44="Fiber")," ",IF(OR(AA$44="FS",AA$44="D",AA$44="DIS"),IF(MOD(AA53,9)=0,"—",16*AA53-15),IF(OR(AA$44="M",AA$44="MADI"),"—",IF(OR(AA$44="IPI",AA$44="IP in"),IF(MOD(AA53-1,9)&gt;=8,"—",16*AA53-15),"Err"))))</f>
        <v>2657</v>
      </c>
      <c r="AB54" s="7">
        <f>IF(OR(AA$44="S",AA$44="STD",AA$44="",AA$44="A",AA$44="AES",AA$44="F",AA$44="Fiber")," ",IF(OR(AA$44="FS",AA$44="D",AA$44="DIS"),IF(MOD(AA53,9)=0,"—",16*AA53),IF(OR(AA$44="M",AA$44="MADI"),"—",IF(OR(AA$44="IPI",AA$44="IP in"),IF(MOD(AA53-1,9)&gt;=8,"—",16*AA53),"Err"))))</f>
        <v>2672</v>
      </c>
      <c r="AC54" s="10" t="str">
        <f>IF(OR(AC$44="S",AC$44="STD",AC$44="",AC$44="A",AC$44="AES",AC$44="F",AC$44="Fiber")," ",IF(OR(AC$44="FS",AC$44="D",AC$44="DIS"),IF(MOD(AC53,9)=0,"—",16*AC53-15),IF(OR(AC$44="M",AC$44="MADI"),"—",IF(OR(AC$44="IPI",AC$44="IP in"),IF(MOD(AC53-1,9)&gt;=8,"—",16*AC53-15),"Err"))))</f>
        <v xml:space="preserve"> </v>
      </c>
      <c r="AD54" s="7" t="str">
        <f>IF(OR(AC$44="S",AC$44="STD",AC$44="",AC$44="A",AC$44="AES",AC$44="F",AC$44="Fiber")," ",IF(OR(AC$44="FS",AC$44="D",AC$44="DIS"),IF(MOD(AC53,9)=0,"—",16*AC53),IF(OR(AC$44="M",AC$44="MADI"),"—",IF(OR(AC$44="IPI",AC$44="IP in"),IF(MOD(AC53-1,9)&gt;=8,"—",16*AC53),"Err"))))</f>
        <v xml:space="preserve"> </v>
      </c>
      <c r="AE54" s="10" t="str">
        <f>IF(OR(AE$44="S",AE$44="STD",AE$44="",AE$44="A",AE$44="AES",AE$44="F",AE$44="Fiber")," ",IF(OR(AE$44="FS",AE$44="D",AE$44="DIS"),IF(MOD(AE53,9)=0,"—",16*AE53-15),IF(OR(AE$44="M",AE$44="MADI"),"—",IF(OR(AE$44="IPI",AE$44="IP in"),IF(MOD(AE53-1,9)&gt;=8,"—",16*AE53-15),"Err"))))</f>
        <v xml:space="preserve"> </v>
      </c>
      <c r="AF54" s="7" t="str">
        <f>IF(OR(AE$44="S",AE$44="STD",AE$44="",AE$44="A",AE$44="AES",AE$44="F",AE$44="Fiber")," ",IF(OR(AE$44="FS",AE$44="D",AE$44="DIS"),IF(MOD(AE53,9)=0,"—",16*AE53),IF(OR(AE$44="M",AE$44="MADI"),"—",IF(OR(AE$44="IPI",AE$44="IP in"),IF(MOD(AE53-1,9)&gt;=8,"—",16*AE53),"Err"))))</f>
        <v xml:space="preserve"> </v>
      </c>
      <c r="AG54" s="10" t="str">
        <f>IF(OR(AG$44="S",AG$44="STD",AG$44="",AG$44="A",AG$44="AES",AG$44="F",AG$44="Fiber")," ",IF(OR(AG$44="FS",AG$44="D",AG$44="DIS"),IF(MOD(AG53,9)=0,"—",16*AG53-15),IF(OR(AG$44="M",AG$44="MADI"),"—",IF(OR(AG$44="IPI",AG$44="IP in"),IF(MOD(AG53-1,9)&gt;=8,"—",16*AG53-15),"Err"))))</f>
        <v>—</v>
      </c>
      <c r="AH54" s="7" t="str">
        <f>IF(OR(AG$44="S",AG$44="STD",AG$44="",AG$44="A",AG$44="AES",AG$44="F",AG$44="Fiber")," ",IF(OR(AG$44="FS",AG$44="D",AG$44="DIS"),IF(MOD(AG53,9)=0,"—",16*AG53),IF(OR(AG$44="M",AG$44="MADI"),"—",IF(OR(AG$44="IPI",AG$44="IP in"),IF(MOD(AG53-1,9)&gt;=8,"—",16*AG53),"Err"))))</f>
        <v>—</v>
      </c>
      <c r="AI54" s="10">
        <f>IF(OR(AI$44="S",AI$44="STD",AI$44="",AI$44="A",AI$44="AES",AI$44="F",AI$44="Fiber")," ",IF(OR(AI$44="FS",AI$44="D",AI$44="DIS"),IF(MOD(AI53,9)=0,"—",16*AI53-15),IF(OR(AI$44="M",AI$44="MADI"),"—",IF(OR(AI$44="IPI",AI$44="IP in"),IF(MOD(AI53-1,9)&gt;=8,"—",16*AI53-15),"Err"))))</f>
        <v>2081</v>
      </c>
      <c r="AJ54" s="7">
        <f>IF(OR(AI$44="S",AI$44="STD",AI$44="",AI$44="A",AI$44="AES",AI$44="F",AI$44="Fiber")," ",IF(OR(AI$44="FS",AI$44="D",AI$44="DIS"),IF(MOD(AI53,9)=0,"—",16*AI53),IF(OR(AI$44="M",AI$44="MADI"),"—",IF(OR(AI$44="IPI",AI$44="IP in"),IF(MOD(AI53-1,9)&gt;=8,"—",16*AI53),"Err"))))</f>
        <v>2096</v>
      </c>
      <c r="AK54" s="10" t="str">
        <f>IF(OR(AK$44="S",AK$44="STD",AK$44="",AK$44="A",AK$44="AES",AK$44="F",AK$44="Fiber")," ",IF(OR(AK$44="FS",AK$44="D",AK$44="DIS"),IF(MOD(AK53,9)=0,"—",16*AK53-15),IF(OR(AK$44="M",AK$44="MADI"),"—",IF(OR(AK$44="IPI",AK$44="IP in"),IF(MOD(AK53-1,9)&gt;=8,"—",16*AK53-15),"Err"))))</f>
        <v xml:space="preserve"> </v>
      </c>
      <c r="AL54" s="7" t="str">
        <f>IF(OR(AK$44="S",AK$44="STD",AK$44="",AK$44="A",AK$44="AES",AK$44="F",AK$44="Fiber")," ",IF(OR(AK$44="FS",AK$44="D",AK$44="DIS"),IF(MOD(AK53,9)=0,"—",16*AK53),IF(OR(AK$44="M",AK$44="MADI"),"—",IF(OR(AK$44="IPI",AK$44="IP in"),IF(MOD(AK53-1,9)&gt;=8,"—",16*AK53),"Err"))))</f>
        <v xml:space="preserve"> </v>
      </c>
      <c r="AM54" s="10" t="str">
        <f>IF(OR(AM$44="S",AM$44="STD",AM$44="",AM$44="A",AM$44="AES",AM$44="F",AM$44="Fiber")," ",IF(OR(AM$44="FS",AM$44="D",AM$44="DIS"),IF(MOD(AM53,9)=0,"—",16*AM53-15),IF(OR(AM$44="M",AM$44="MADI"),"—",IF(OR(AM$44="IPI",AM$44="IP in"),IF(MOD(AM53-1,9)&gt;=8,"—",16*AM53-15),"Err"))))</f>
        <v xml:space="preserve"> </v>
      </c>
      <c r="AN54" s="7" t="str">
        <f>IF(OR(AM$44="S",AM$44="STD",AM$44="",AM$44="A",AM$44="AES",AM$44="F",AM$44="Fiber")," ",IF(OR(AM$44="FS",AM$44="D",AM$44="DIS"),IF(MOD(AM53,9)=0,"—",16*AM53),IF(OR(AM$44="M",AM$44="MADI"),"—",IF(OR(AM$44="IPI",AM$44="IP in"),IF(MOD(AM53-1,9)&gt;=8,"—",16*AM53),"Err"))))</f>
        <v xml:space="preserve"> </v>
      </c>
      <c r="AO54" s="10">
        <f>IF(OR(AO$44="S",AO$44="STD",AO$44="",AO$44="A",AO$44="AES",AO$44="F",AO$44="Fiber")," ",IF(OR(AO$44="FS",AO$44="D",AO$44="DIS"),IF(MOD(AO53,9)=0,"—",16*AO53-15),IF(OR(AO$44="M",AO$44="MADI"),"—",IF(OR(AO$44="IPI",AO$44="IP in"),IF(MOD(AO53-1,9)&gt;=8,"—",16*AO53-15),"Err"))))</f>
        <v>1649</v>
      </c>
      <c r="AP54" s="7">
        <f>IF(OR(AO$44="S",AO$44="STD",AO$44="",AO$44="A",AO$44="AES",AO$44="F",AO$44="Fiber")," ",IF(OR(AO$44="FS",AO$44="D",AO$44="DIS"),IF(MOD(AO53,9)=0,"—",16*AO53),IF(OR(AO$44="M",AO$44="MADI"),"—",IF(OR(AO$44="IPI",AO$44="IP in"),IF(MOD(AO53-1,9)&gt;=8,"—",16*AO53),"Err"))))</f>
        <v>1664</v>
      </c>
      <c r="AQ54" s="10">
        <f>IF(OR(AQ$44="S",AQ$44="STD",AQ$44="",AQ$44="A",AQ$44="AES",AQ$44="F",AQ$44="Fiber")," ",IF(OR(AQ$44="FS",AQ$44="D",AQ$44="DIS"),IF(MOD(AQ53,9)=0,"—",16*AQ53-15),IF(OR(AQ$44="M",AQ$44="MADI"),"—",IF(OR(AQ$44="IPI",AQ$44="IP in"),IF(MOD(AQ53-1,9)&gt;=8,"—",16*AQ53-15),"Err"))))</f>
        <v>1505</v>
      </c>
      <c r="AR54" s="7">
        <f>IF(OR(AQ$44="S",AQ$44="STD",AQ$44="",AQ$44="A",AQ$44="AES",AQ$44="F",AQ$44="Fiber")," ",IF(OR(AQ$44="FS",AQ$44="D",AQ$44="DIS"),IF(MOD(AQ53,9)=0,"—",16*AQ53),IF(OR(AQ$44="M",AQ$44="MADI"),"—",IF(OR(AQ$44="IPI",AQ$44="IP in"),IF(MOD(AQ53-1,9)&gt;=8,"—",16*AQ53),"Err"))))</f>
        <v>1520</v>
      </c>
      <c r="AS54" s="10">
        <f>IF(OR(AS$44="S",AS$44="STD",AS$44="",AS$44="A",AS$44="AES",AS$44="F",AS$44="Fiber")," ",IF(OR(AS$44="FS",AS$44="D",AS$44="DIS"),IF(MOD(AS53,9)=0,"—",16*AS53-15),IF(OR(AS$44="M",AS$44="MADI"),"—",IF(OR(AS$44="IPI",AS$44="IP in"),IF(MOD(AS53-1,9)&gt;=8,"—",16*AS53-15),"Err"))))</f>
        <v>1361</v>
      </c>
      <c r="AT54" s="7">
        <f>IF(OR(AS$44="S",AS$44="STD",AS$44="",AS$44="A",AS$44="AES",AS$44="F",AS$44="Fiber")," ",IF(OR(AS$44="FS",AS$44="D",AS$44="DIS"),IF(MOD(AS53,9)=0,"—",16*AS53),IF(OR(AS$44="M",AS$44="MADI"),"—",IF(OR(AS$44="IPI",AS$44="IP in"),IF(MOD(AS53-1,9)&gt;=8,"—",16*AS53),"Err"))))</f>
        <v>1376</v>
      </c>
      <c r="AU54" s="10">
        <f>IF(OR(AU$44="S",AU$44="STD",AU$44="",AU$44="A",AU$44="AES",AU$44="F",AU$44="Fiber")," ",IF(OR(AU$44="FS",AU$44="D",AU$44="DIS"),IF(MOD(AU53,9)=0,"—",16*AU53-15),IF(OR(AU$44="M",AU$44="MADI"),"—",IF(OR(AU$44="IPI",AU$44="IP in"),IF(MOD(AU53-1,9)&gt;=8,"—",16*AU53-15),"Err"))))</f>
        <v>1217</v>
      </c>
      <c r="AV54" s="7">
        <f>IF(OR(AU$44="S",AU$44="STD",AU$44="",AU$44="A",AU$44="AES",AU$44="F",AU$44="Fiber")," ",IF(OR(AU$44="FS",AU$44="D",AU$44="DIS"),IF(MOD(AU53,9)=0,"—",16*AU53),IF(OR(AU$44="M",AU$44="MADI"),"—",IF(OR(AU$44="IPI",AU$44="IP in"),IF(MOD(AU53-1,9)&gt;=8,"—",16*AU53),"Err"))))</f>
        <v>1232</v>
      </c>
      <c r="AW54" s="10">
        <f>IF(OR(AW$44="S",AW$44="STD",AW$44="",AW$44="A",AW$44="AES",AW$44="F",AW$44="Fiber")," ",IF(OR(AW$44="FS",AW$44="D",AW$44="DIS"),IF(MOD(AW53,9)=0,"—",16*AW53-15),IF(OR(AW$44="M",AW$44="MADI"),"—",IF(OR(AW$44="IPI",AW$44="IP in"),IF(MOD(AW53-1,9)&gt;=8,"—",16*AW53-15),"Err"))))</f>
        <v>1073</v>
      </c>
      <c r="AX54" s="7">
        <f>IF(OR(AW$44="S",AW$44="STD",AW$44="",AW$44="A",AW$44="AES",AW$44="F",AW$44="Fiber")," ",IF(OR(AW$44="FS",AW$44="D",AW$44="DIS"),IF(MOD(AW53,9)=0,"—",16*AW53),IF(OR(AW$44="M",AW$44="MADI"),"—",IF(OR(AW$44="IPI",AW$44="IP in"),IF(MOD(AW53-1,9)&gt;=8,"—",16*AW53),"Err"))))</f>
        <v>1088</v>
      </c>
      <c r="AY54" s="10">
        <f>IF(OR(AY$44="S",AY$44="STD",AY$44="",AY$44="A",AY$44="AES",AY$44="F",AY$44="Fiber")," ",IF(OR(AY$44="FS",AY$44="D",AY$44="DIS"),IF(MOD(AY53,9)=0,"—",16*AY53-15),IF(OR(AY$44="M",AY$44="MADI"),"—",IF(OR(AY$44="IPI",AY$44="IP in"),IF(MOD(AY53-1,9)&gt;=8,"—",16*AY53-15),"Err"))))</f>
        <v>929</v>
      </c>
      <c r="AZ54" s="7">
        <f>IF(OR(AY$44="S",AY$44="STD",AY$44="",AY$44="A",AY$44="AES",AY$44="F",AY$44="Fiber")," ",IF(OR(AY$44="FS",AY$44="D",AY$44="DIS"),IF(MOD(AY53,9)=0,"—",16*AY53),IF(OR(AY$44="M",AY$44="MADI"),"—",IF(OR(AY$44="IPI",AY$44="IP in"),IF(MOD(AY53-1,9)&gt;=8,"—",16*AY53),"Err"))))</f>
        <v>944</v>
      </c>
      <c r="BA54" s="10" t="str">
        <f>IF(OR(BA$44="S",BA$44="STD",BA$44="",BA$44="A",BA$44="AES",BA$44="F",BA$44="Fiber")," ",IF(OR(BA$44="FS",BA$44="D",BA$44="DIS"),IF(MOD(BA53,9)=0,"—",16*BA53-15),IF(OR(BA$44="M",BA$44="MADI"),"—",IF(OR(BA$44="IPI",BA$44="IP in"),IF(MOD(BA53-1,9)&gt;=8,"—",16*BA53-15),"Err"))))</f>
        <v xml:space="preserve"> </v>
      </c>
      <c r="BB54" s="7" t="str">
        <f>IF(OR(BA$44="S",BA$44="STD",BA$44="",BA$44="A",BA$44="AES",BA$44="F",BA$44="Fiber")," ",IF(OR(BA$44="FS",BA$44="D",BA$44="DIS"),IF(MOD(BA53,9)=0,"—",16*BA53),IF(OR(BA$44="M",BA$44="MADI"),"—",IF(OR(BA$44="IPI",BA$44="IP in"),IF(MOD(BA53-1,9)&gt;=8,"—",16*BA53),"Err"))))</f>
        <v xml:space="preserve"> </v>
      </c>
      <c r="BC54" s="10" t="str">
        <f>IF(OR(BC$44="S",BC$44="STD",BC$44="",BC$44="A",BC$44="AES",BC$44="F",BC$44="Fiber")," ",IF(OR(BC$44="FS",BC$44="D",BC$44="DIS"),IF(MOD(BC53,9)=0,"—",16*BC53-15),IF(OR(BC$44="M",BC$44="MADI"),"—",IF(OR(BC$44="IPI",BC$44="IP in"),IF(MOD(BC53-1,9)&gt;=8,"—",16*BC53-15),"Err"))))</f>
        <v xml:space="preserve"> </v>
      </c>
      <c r="BD54" s="7" t="str">
        <f>IF(OR(BC$44="S",BC$44="STD",BC$44="",BC$44="A",BC$44="AES",BC$44="F",BC$44="Fiber")," ",IF(OR(BC$44="FS",BC$44="D",BC$44="DIS"),IF(MOD(BC53,9)=0,"—",16*BC53),IF(OR(BC$44="M",BC$44="MADI"),"—",IF(OR(BC$44="IPI",BC$44="IP in"),IF(MOD(BC53-1,9)&gt;=8,"—",16*BC53),"Err"))))</f>
        <v xml:space="preserve"> </v>
      </c>
      <c r="BE54" s="10" t="str">
        <f>IF(OR(BE$44="S",BE$44="STD",BE$44="",BE$44="A",BE$44="AES",BE$44="F",BE$44="Fiber")," ",IF(OR(BE$44="FS",BE$44="D",BE$44="DIS"),IF(MOD(BE53,9)=0,"—",16*BE53-15),IF(OR(BE$44="M",BE$44="MADI"),"—",IF(OR(BE$44="IPI",BE$44="IP in"),IF(MOD(BE53-1,9)&gt;=8,"—",16*BE53-15),"Err"))))</f>
        <v>—</v>
      </c>
      <c r="BF54" s="7" t="str">
        <f>IF(OR(BE$44="S",BE$44="STD",BE$44="",BE$44="A",BE$44="AES",BE$44="F",BE$44="Fiber")," ",IF(OR(BE$44="FS",BE$44="D",BE$44="DIS"),IF(MOD(BE53,9)=0,"—",16*BE53),IF(OR(BE$44="M",BE$44="MADI"),"—",IF(OR(BE$44="IPI",BE$44="IP in"),IF(MOD(BE53-1,9)&gt;=8,"—",16*BE53),"Err"))))</f>
        <v>—</v>
      </c>
      <c r="BG54" s="10">
        <f>IF(OR(BG$44="S",BG$44="STD",BG$44="",BG$44="A",BG$44="AES",BG$44="F",BG$44="Fiber")," ",IF(OR(BG$44="FS",BG$44="D",BG$44="DIS"),IF(MOD(BG53,9)=0,"—",16*BG53-15),IF(OR(BG$44="M",BG$44="MADI"),"—",IF(OR(BG$44="IPI",BG$44="IP in"),IF(MOD(BG53-1,9)&gt;=8,"—",16*BG53-15),"Err"))))</f>
        <v>353</v>
      </c>
      <c r="BH54" s="7">
        <f>IF(OR(BG$44="S",BG$44="STD",BG$44="",BG$44="A",BG$44="AES",BG$44="F",BG$44="Fiber")," ",IF(OR(BG$44="FS",BG$44="D",BG$44="DIS"),IF(MOD(BG53,9)=0,"—",16*BG53),IF(OR(BG$44="M",BG$44="MADI"),"—",IF(OR(BG$44="IPI",BG$44="IP in"),IF(MOD(BG53-1,9)&gt;=8,"—",16*BG53),"Err"))))</f>
        <v>368</v>
      </c>
      <c r="BI54" s="10" t="str">
        <f>IF(OR(BI$44="S",BI$44="STD",BI$44="",BI$44="A",BI$44="AES",BI$44="F",BI$44="Fiber")," ",IF(OR(BI$44="FS",BI$44="D",BI$44="DIS"),IF(MOD(BI53,9)=0,"—",16*BI53-15),IF(OR(BI$44="M",BI$44="MADI"),"—",IF(OR(BI$44="IPI",BI$44="IP in"),IF(MOD(BI53-1,9)&gt;=8,"—",16*BI53-15),"Err"))))</f>
        <v xml:space="preserve"> </v>
      </c>
      <c r="BJ54" s="7" t="str">
        <f>IF(OR(BI$44="S",BI$44="STD",BI$44="",BI$44="A",BI$44="AES",BI$44="F",BI$44="Fiber")," ",IF(OR(BI$44="FS",BI$44="D",BI$44="DIS"),IF(MOD(BI53,9)=0,"—",16*BI53),IF(OR(BI$44="M",BI$44="MADI"),"—",IF(OR(BI$44="IPI",BI$44="IP in"),IF(MOD(BI53-1,9)&gt;=8,"—",16*BI53),"Err"))))</f>
        <v xml:space="preserve"> </v>
      </c>
      <c r="BK54" s="10" t="str">
        <f>IF(OR(BK$44="S",BK$44="STD",BK$44="",BK$44="A",BK$44="AES",BK$44="F",BK$44="Fiber")," ",IF(OR(BK$44="FS",BK$44="D",BK$44="DIS"),IF(MOD(BK53,9)=0,"—",16*BK53-15),IF(OR(BK$44="M",BK$44="MADI"),"—",IF(OR(BK$44="IPI",BK$44="IP in"),IF(MOD(BK53-1,9)&gt;=8,"—",16*BK53-15),"Err"))))</f>
        <v xml:space="preserve"> </v>
      </c>
      <c r="BL54" s="7" t="str">
        <f>IF(OR(BK$44="S",BK$44="STD",BK$44="",BK$44="A",BK$44="AES",BK$44="F",BK$44="Fiber")," ",IF(OR(BK$44="FS",BK$44="D",BK$44="DIS"),IF(MOD(BK53,9)=0,"—",16*BK53),IF(OR(BK$44="M",BK$44="MADI"),"—",IF(OR(BK$44="IPI",BK$44="IP in"),IF(MOD(BK53-1,9)&gt;=8,"—",16*BK53),"Err"))))</f>
        <v xml:space="preserve"> </v>
      </c>
    </row>
    <row r="55" spans="1:70" x14ac:dyDescent="0.25">
      <c r="A55" s="9">
        <f>(A$43)*9-3</f>
        <v>285</v>
      </c>
      <c r="B55" s="6"/>
      <c r="C55" s="9">
        <f>(C$43)*9-3</f>
        <v>276</v>
      </c>
      <c r="D55" s="6"/>
      <c r="E55" s="9">
        <f>(E$43)*9-3</f>
        <v>267</v>
      </c>
      <c r="F55" s="6"/>
      <c r="G55" s="9">
        <f>(G$43)*9-3</f>
        <v>258</v>
      </c>
      <c r="H55" s="6"/>
      <c r="I55" s="9">
        <f>(I$43)*9-3</f>
        <v>249</v>
      </c>
      <c r="J55" s="6"/>
      <c r="K55" s="9">
        <f>(K$43)*9-3</f>
        <v>240</v>
      </c>
      <c r="L55" s="6"/>
      <c r="M55" s="9">
        <f>(M$43)*9-3</f>
        <v>231</v>
      </c>
      <c r="N55" s="6"/>
      <c r="O55" s="9">
        <f>(O$43)*9-3</f>
        <v>222</v>
      </c>
      <c r="P55" s="6"/>
      <c r="Q55" s="9">
        <f>(Q$43)*9-3</f>
        <v>213</v>
      </c>
      <c r="R55" s="6"/>
      <c r="S55" s="9">
        <f>(S$43)*9-3</f>
        <v>204</v>
      </c>
      <c r="T55" s="6"/>
      <c r="U55" s="9">
        <f>(U$43)*9-3</f>
        <v>195</v>
      </c>
      <c r="V55" s="6"/>
      <c r="W55" s="9">
        <f>(W$43)*9-3</f>
        <v>186</v>
      </c>
      <c r="X55" s="6"/>
      <c r="Y55" s="9">
        <f>(Y$43)*9-3</f>
        <v>177</v>
      </c>
      <c r="Z55" s="6"/>
      <c r="AA55" s="9">
        <f>(AA$43)*9-3</f>
        <v>168</v>
      </c>
      <c r="AB55" s="6"/>
      <c r="AC55" s="9">
        <f>(AC$43)*9-3</f>
        <v>159</v>
      </c>
      <c r="AD55" s="6"/>
      <c r="AE55" s="9">
        <f>(AE$43)*9-3</f>
        <v>150</v>
      </c>
      <c r="AF55" s="6"/>
      <c r="AG55" s="9">
        <f>(AG$43)*9-3</f>
        <v>141</v>
      </c>
      <c r="AH55" s="6"/>
      <c r="AI55" s="9">
        <f>(AI$43)*9-3</f>
        <v>132</v>
      </c>
      <c r="AJ55" s="6"/>
      <c r="AK55" s="9">
        <f>(AK$43)*9-3</f>
        <v>123</v>
      </c>
      <c r="AL55" s="6"/>
      <c r="AM55" s="9">
        <f>(AM$43)*9-3</f>
        <v>114</v>
      </c>
      <c r="AN55" s="6"/>
      <c r="AO55" s="9">
        <f>(AO$43)*9-3</f>
        <v>105</v>
      </c>
      <c r="AP55" s="6"/>
      <c r="AQ55" s="9">
        <f>(AQ$43)*9-3</f>
        <v>96</v>
      </c>
      <c r="AR55" s="6"/>
      <c r="AS55" s="9">
        <f>(AS$43)*9-3</f>
        <v>87</v>
      </c>
      <c r="AT55" s="6"/>
      <c r="AU55" s="9">
        <f>(AU$43)*9-3</f>
        <v>78</v>
      </c>
      <c r="AV55" s="6"/>
      <c r="AW55" s="9">
        <f>(AW$43)*9-3</f>
        <v>69</v>
      </c>
      <c r="AX55" s="6"/>
      <c r="AY55" s="9">
        <f>(AY$43)*9-3</f>
        <v>60</v>
      </c>
      <c r="AZ55" s="6"/>
      <c r="BA55" s="9">
        <f>(BA$43)*9-3</f>
        <v>51</v>
      </c>
      <c r="BB55" s="6"/>
      <c r="BC55" s="9">
        <f>(BC$43)*9-3</f>
        <v>42</v>
      </c>
      <c r="BD55" s="6"/>
      <c r="BE55" s="9">
        <f>(BE$43)*9-3</f>
        <v>33</v>
      </c>
      <c r="BF55" s="6"/>
      <c r="BG55" s="9">
        <f>(BG$43)*9-3</f>
        <v>24</v>
      </c>
      <c r="BH55" s="6"/>
      <c r="BI55" s="9">
        <f>(BI$43)*9-3</f>
        <v>15</v>
      </c>
      <c r="BJ55" s="6"/>
      <c r="BK55" s="9">
        <f>(BK$43)*9-3</f>
        <v>6</v>
      </c>
      <c r="BL55" s="6"/>
    </row>
    <row r="56" spans="1:70" x14ac:dyDescent="0.25">
      <c r="A56" s="10">
        <f>IF(OR(A$44="S",A$44="STD",A$44="",A$44="A",A$44="AES",A$44="F",A$44="Fiber")," ",IF(OR(A$44="FS",A$44="D",A$44="DIS"),IF(MOD(A55,9)=0,"—",16*A55-15),IF(OR(A$44="M",A$44="MADI"),"—",IF(OR(A$44="IPI",A$44="IP in"),IF(MOD(A55-1,9)&gt;=8,"—",16*A55-15),"Err"))))</f>
        <v>4545</v>
      </c>
      <c r="B56" s="7">
        <f>IF(OR(A$44="S",A$44="STD",A$44="",A$44="A",A$44="AES",A$44="F",A$44="Fiber")," ",IF(OR(A$44="FS",A$44="D",A$44="DIS"),IF(MOD(A55,9)=0,"—",16*A55),IF(OR(A$44="M",A$44="MADI"),"—",IF(OR(A$44="IPI",A$44="IP in"),IF(MOD(A55-1,9)&gt;=8,"—",16*A55),"Err"))))</f>
        <v>4560</v>
      </c>
      <c r="C56" s="10">
        <f>IF(OR(C$44="S",C$44="STD",C$44="",C$44="A",C$44="AES",C$44="F",C$44="Fiber")," ",IF(OR(C$44="FS",C$44="D",C$44="DIS"),IF(MOD(C55,9)=0,"—",16*C55-15),IF(OR(C$44="M",C$44="MADI"),"—",IF(OR(C$44="IPI",C$44="IP in"),IF(MOD(C55-1,9)&gt;=8,"—",16*C55-15),"Err"))))</f>
        <v>4401</v>
      </c>
      <c r="D56" s="7">
        <f>IF(OR(C$44="S",C$44="STD",C$44="",C$44="A",C$44="AES",C$44="F",C$44="Fiber")," ",IF(OR(C$44="FS",C$44="D",C$44="DIS"),IF(MOD(C55,9)=0,"—",16*C55),IF(OR(C$44="M",C$44="MADI"),"—",IF(OR(C$44="IPI",C$44="IP in"),IF(MOD(C55-1,9)&gt;=8,"—",16*C55),"Err"))))</f>
        <v>4416</v>
      </c>
      <c r="E56" s="10">
        <f>IF(OR(E$44="S",E$44="STD",E$44="",E$44="A",E$44="AES",E$44="F",E$44="Fiber")," ",IF(OR(E$44="FS",E$44="D",E$44="DIS"),IF(MOD(E55,9)=0,"—",16*E55-15),IF(OR(E$44="M",E$44="MADI"),"—",IF(OR(E$44="IPI",E$44="IP in"),IF(MOD(E55-1,9)&gt;=8,"—",16*E55-15),"Err"))))</f>
        <v>4257</v>
      </c>
      <c r="F56" s="7">
        <f>IF(OR(E$44="S",E$44="STD",E$44="",E$44="A",E$44="AES",E$44="F",E$44="Fiber")," ",IF(OR(E$44="FS",E$44="D",E$44="DIS"),IF(MOD(E55,9)=0,"—",16*E55),IF(OR(E$44="M",E$44="MADI"),"—",IF(OR(E$44="IPI",E$44="IP in"),IF(MOD(E55-1,9)&gt;=8,"—",16*E55),"Err"))))</f>
        <v>4272</v>
      </c>
      <c r="G56" s="10">
        <f>IF(OR(G$44="S",G$44="STD",G$44="",G$44="A",G$44="AES",G$44="F",G$44="Fiber")," ",IF(OR(G$44="FS",G$44="D",G$44="DIS"),IF(MOD(G55,9)=0,"—",16*G55-15),IF(OR(G$44="M",G$44="MADI"),"—",IF(OR(G$44="IPI",G$44="IP in"),IF(MOD(G55-1,9)&gt;=8,"—",16*G55-15),"Err"))))</f>
        <v>4113</v>
      </c>
      <c r="H56" s="7">
        <f>IF(OR(G$44="S",G$44="STD",G$44="",G$44="A",G$44="AES",G$44="F",G$44="Fiber")," ",IF(OR(G$44="FS",G$44="D",G$44="DIS"),IF(MOD(G55,9)=0,"—",16*G55),IF(OR(G$44="M",G$44="MADI"),"—",IF(OR(G$44="IPI",G$44="IP in"),IF(MOD(G55-1,9)&gt;=8,"—",16*G55),"Err"))))</f>
        <v>4128</v>
      </c>
      <c r="I56" s="10">
        <f>IF(OR(I$44="S",I$44="STD",I$44="",I$44="A",I$44="AES",I$44="F",I$44="Fiber")," ",IF(OR(I$44="FS",I$44="D",I$44="DIS"),IF(MOD(I55,9)=0,"—",16*I55-15),IF(OR(I$44="M",I$44="MADI"),"—",IF(OR(I$44="IPI",I$44="IP in"),IF(MOD(I55-1,9)&gt;=8,"—",16*I55-15),"Err"))))</f>
        <v>3969</v>
      </c>
      <c r="J56" s="7">
        <f>IF(OR(I$44="S",I$44="STD",I$44="",I$44="A",I$44="AES",I$44="F",I$44="Fiber")," ",IF(OR(I$44="FS",I$44="D",I$44="DIS"),IF(MOD(I55,9)=0,"—",16*I55),IF(OR(I$44="M",I$44="MADI"),"—",IF(OR(I$44="IPI",I$44="IP in"),IF(MOD(I55-1,9)&gt;=8,"—",16*I55),"Err"))))</f>
        <v>3984</v>
      </c>
      <c r="K56" s="10">
        <f>IF(OR(K$44="S",K$44="STD",K$44="",K$44="A",K$44="AES",K$44="F",K$44="Fiber")," ",IF(OR(K$44="FS",K$44="D",K$44="DIS"),IF(MOD(K55,9)=0,"—",16*K55-15),IF(OR(K$44="M",K$44="MADI"),"—",IF(OR(K$44="IPI",K$44="IP in"),IF(MOD(K55-1,9)&gt;=8,"—",16*K55-15),"Err"))))</f>
        <v>3825</v>
      </c>
      <c r="L56" s="7">
        <f>IF(OR(K$44="S",K$44="STD",K$44="",K$44="A",K$44="AES",K$44="F",K$44="Fiber")," ",IF(OR(K$44="FS",K$44="D",K$44="DIS"),IF(MOD(K55,9)=0,"—",16*K55),IF(OR(K$44="M",K$44="MADI"),"—",IF(OR(K$44="IPI",K$44="IP in"),IF(MOD(K55-1,9)&gt;=8,"—",16*K55),"Err"))))</f>
        <v>3840</v>
      </c>
      <c r="M56" s="10">
        <f>IF(OR(M$44="S",M$44="STD",M$44="",M$44="A",M$44="AES",M$44="F",M$44="Fiber")," ",IF(OR(M$44="FS",M$44="D",M$44="DIS"),IF(MOD(M55,9)=0,"—",16*M55-15),IF(OR(M$44="M",M$44="MADI"),"—",IF(OR(M$44="IPI",M$44="IP in"),IF(MOD(M55-1,9)&gt;=8,"—",16*M55-15),"Err"))))</f>
        <v>3681</v>
      </c>
      <c r="N56" s="7">
        <f>IF(OR(M$44="S",M$44="STD",M$44="",M$44="A",M$44="AES",M$44="F",M$44="Fiber")," ",IF(OR(M$44="FS",M$44="D",M$44="DIS"),IF(MOD(M55,9)=0,"—",16*M55),IF(OR(M$44="M",M$44="MADI"),"—",IF(OR(M$44="IPI",M$44="IP in"),IF(MOD(M55-1,9)&gt;=8,"—",16*M55),"Err"))))</f>
        <v>3696</v>
      </c>
      <c r="O56" s="10">
        <f>IF(OR(O$44="S",O$44="STD",O$44="",O$44="A",O$44="AES",O$44="F",O$44="Fiber")," ",IF(OR(O$44="FS",O$44="D",O$44="DIS"),IF(MOD(O55,9)=0,"—",16*O55-15),IF(OR(O$44="M",O$44="MADI"),"—",IF(OR(O$44="IPI",O$44="IP in"),IF(MOD(O55-1,9)&gt;=8,"—",16*O55-15),"Err"))))</f>
        <v>3537</v>
      </c>
      <c r="P56" s="7">
        <f>IF(OR(O$44="S",O$44="STD",O$44="",O$44="A",O$44="AES",O$44="F",O$44="Fiber")," ",IF(OR(O$44="FS",O$44="D",O$44="DIS"),IF(MOD(O55,9)=0,"—",16*O55),IF(OR(O$44="M",O$44="MADI"),"—",IF(OR(O$44="IPI",O$44="IP in"),IF(MOD(O55-1,9)&gt;=8,"—",16*O55),"Err"))))</f>
        <v>3552</v>
      </c>
      <c r="Q56" s="10">
        <f>IF(OR(Q$44="S",Q$44="STD",Q$44="",Q$44="A",Q$44="AES",Q$44="F",Q$44="Fiber")," ",IF(OR(Q$44="FS",Q$44="D",Q$44="DIS"),IF(MOD(Q55,9)=0,"—",16*Q55-15),IF(OR(Q$44="M",Q$44="MADI"),"—",IF(OR(Q$44="IPI",Q$44="IP in"),IF(MOD(Q55-1,9)&gt;=8,"—",16*Q55-15),"Err"))))</f>
        <v>3393</v>
      </c>
      <c r="R56" s="7">
        <f>IF(OR(Q$44="S",Q$44="STD",Q$44="",Q$44="A",Q$44="AES",Q$44="F",Q$44="Fiber")," ",IF(OR(Q$44="FS",Q$44="D",Q$44="DIS"),IF(MOD(Q55,9)=0,"—",16*Q55),IF(OR(Q$44="M",Q$44="MADI"),"—",IF(OR(Q$44="IPI",Q$44="IP in"),IF(MOD(Q55-1,9)&gt;=8,"—",16*Q55),"Err"))))</f>
        <v>3408</v>
      </c>
      <c r="S56" s="10">
        <f>IF(OR(S$44="S",S$44="STD",S$44="",S$44="A",S$44="AES",S$44="F",S$44="Fiber")," ",IF(OR(S$44="FS",S$44="D",S$44="DIS"),IF(MOD(S55,9)=0,"—",16*S55-15),IF(OR(S$44="M",S$44="MADI"),"—",IF(OR(S$44="IPI",S$44="IP in"),IF(MOD(S55-1,9)&gt;=8,"—",16*S55-15),"Err"))))</f>
        <v>3249</v>
      </c>
      <c r="T56" s="7">
        <f>IF(OR(S$44="S",S$44="STD",S$44="",S$44="A",S$44="AES",S$44="F",S$44="Fiber")," ",IF(OR(S$44="FS",S$44="D",S$44="DIS"),IF(MOD(S55,9)=0,"—",16*S55),IF(OR(S$44="M",S$44="MADI"),"—",IF(OR(S$44="IPI",S$44="IP in"),IF(MOD(S55-1,9)&gt;=8,"—",16*S55),"Err"))))</f>
        <v>3264</v>
      </c>
      <c r="U56" s="10">
        <f>IF(OR(U$44="S",U$44="STD",U$44="",U$44="A",U$44="AES",U$44="F",U$44="Fiber")," ",IF(OR(U$44="FS",U$44="D",U$44="DIS"),IF(MOD(U55,9)=0,"—",16*U55-15),IF(OR(U$44="M",U$44="MADI"),"—",IF(OR(U$44="IPI",U$44="IP in"),IF(MOD(U55-1,9)&gt;=8,"—",16*U55-15),"Err"))))</f>
        <v>3105</v>
      </c>
      <c r="V56" s="7">
        <f>IF(OR(U$44="S",U$44="STD",U$44="",U$44="A",U$44="AES",U$44="F",U$44="Fiber")," ",IF(OR(U$44="FS",U$44="D",U$44="DIS"),IF(MOD(U55,9)=0,"—",16*U55),IF(OR(U$44="M",U$44="MADI"),"—",IF(OR(U$44="IPI",U$44="IP in"),IF(MOD(U55-1,9)&gt;=8,"—",16*U55),"Err"))))</f>
        <v>3120</v>
      </c>
      <c r="W56" s="10">
        <f>IF(OR(W$44="S",W$44="STD",W$44="",W$44="A",W$44="AES",W$44="F",W$44="Fiber")," ",IF(OR(W$44="FS",W$44="D",W$44="DIS"),IF(MOD(W55,9)=0,"—",16*W55-15),IF(OR(W$44="M",W$44="MADI"),"—",IF(OR(W$44="IPI",W$44="IP in"),IF(MOD(W55-1,9)&gt;=8,"—",16*W55-15),"Err"))))</f>
        <v>2961</v>
      </c>
      <c r="X56" s="7">
        <f>IF(OR(W$44="S",W$44="STD",W$44="",W$44="A",W$44="AES",W$44="F",W$44="Fiber")," ",IF(OR(W$44="FS",W$44="D",W$44="DIS"),IF(MOD(W55,9)=0,"—",16*W55),IF(OR(W$44="M",W$44="MADI"),"—",IF(OR(W$44="IPI",W$44="IP in"),IF(MOD(W55-1,9)&gt;=8,"—",16*W55),"Err"))))</f>
        <v>2976</v>
      </c>
      <c r="Y56" s="10">
        <f>IF(OR(Y$44="S",Y$44="STD",Y$44="",Y$44="A",Y$44="AES",Y$44="F",Y$44="Fiber")," ",IF(OR(Y$44="FS",Y$44="D",Y$44="DIS"),IF(MOD(Y55,9)=0,"—",16*Y55-15),IF(OR(Y$44="M",Y$44="MADI"),"—",IF(OR(Y$44="IPI",Y$44="IP in"),IF(MOD(Y55-1,9)&gt;=8,"—",16*Y55-15),"Err"))))</f>
        <v>2817</v>
      </c>
      <c r="Z56" s="7">
        <f>IF(OR(Y$44="S",Y$44="STD",Y$44="",Y$44="A",Y$44="AES",Y$44="F",Y$44="Fiber")," ",IF(OR(Y$44="FS",Y$44="D",Y$44="DIS"),IF(MOD(Y55,9)=0,"—",16*Y55),IF(OR(Y$44="M",Y$44="MADI"),"—",IF(OR(Y$44="IPI",Y$44="IP in"),IF(MOD(Y55-1,9)&gt;=8,"—",16*Y55),"Err"))))</f>
        <v>2832</v>
      </c>
      <c r="AA56" s="10">
        <f>IF(OR(AA$44="S",AA$44="STD",AA$44="",AA$44="A",AA$44="AES",AA$44="F",AA$44="Fiber")," ",IF(OR(AA$44="FS",AA$44="D",AA$44="DIS"),IF(MOD(AA55,9)=0,"—",16*AA55-15),IF(OR(AA$44="M",AA$44="MADI"),"—",IF(OR(AA$44="IPI",AA$44="IP in"),IF(MOD(AA55-1,9)&gt;=8,"—",16*AA55-15),"Err"))))</f>
        <v>2673</v>
      </c>
      <c r="AB56" s="7">
        <f>IF(OR(AA$44="S",AA$44="STD",AA$44="",AA$44="A",AA$44="AES",AA$44="F",AA$44="Fiber")," ",IF(OR(AA$44="FS",AA$44="D",AA$44="DIS"),IF(MOD(AA55,9)=0,"—",16*AA55),IF(OR(AA$44="M",AA$44="MADI"),"—",IF(OR(AA$44="IPI",AA$44="IP in"),IF(MOD(AA55-1,9)&gt;=8,"—",16*AA55),"Err"))))</f>
        <v>2688</v>
      </c>
      <c r="AC56" s="10" t="str">
        <f>IF(OR(AC$44="S",AC$44="STD",AC$44="",AC$44="A",AC$44="AES",AC$44="F",AC$44="Fiber")," ",IF(OR(AC$44="FS",AC$44="D",AC$44="DIS"),IF(MOD(AC55,9)=0,"—",16*AC55-15),IF(OR(AC$44="M",AC$44="MADI"),"—",IF(OR(AC$44="IPI",AC$44="IP in"),IF(MOD(AC55-1,9)&gt;=8,"—",16*AC55-15),"Err"))))</f>
        <v xml:space="preserve"> </v>
      </c>
      <c r="AD56" s="7" t="str">
        <f>IF(OR(AC$44="S",AC$44="STD",AC$44="",AC$44="A",AC$44="AES",AC$44="F",AC$44="Fiber")," ",IF(OR(AC$44="FS",AC$44="D",AC$44="DIS"),IF(MOD(AC55,9)=0,"—",16*AC55),IF(OR(AC$44="M",AC$44="MADI"),"—",IF(OR(AC$44="IPI",AC$44="IP in"),IF(MOD(AC55-1,9)&gt;=8,"—",16*AC55),"Err"))))</f>
        <v xml:space="preserve"> </v>
      </c>
      <c r="AE56" s="10" t="str">
        <f>IF(OR(AE$44="S",AE$44="STD",AE$44="",AE$44="A",AE$44="AES",AE$44="F",AE$44="Fiber")," ",IF(OR(AE$44="FS",AE$44="D",AE$44="DIS"),IF(MOD(AE55,9)=0,"—",16*AE55-15),IF(OR(AE$44="M",AE$44="MADI"),"—",IF(OR(AE$44="IPI",AE$44="IP in"),IF(MOD(AE55-1,9)&gt;=8,"—",16*AE55-15),"Err"))))</f>
        <v xml:space="preserve"> </v>
      </c>
      <c r="AF56" s="7" t="str">
        <f>IF(OR(AE$44="S",AE$44="STD",AE$44="",AE$44="A",AE$44="AES",AE$44="F",AE$44="Fiber")," ",IF(OR(AE$44="FS",AE$44="D",AE$44="DIS"),IF(MOD(AE55,9)=0,"—",16*AE55),IF(OR(AE$44="M",AE$44="MADI"),"—",IF(OR(AE$44="IPI",AE$44="IP in"),IF(MOD(AE55-1,9)&gt;=8,"—",16*AE55),"Err"))))</f>
        <v xml:space="preserve"> </v>
      </c>
      <c r="AG56" s="10" t="str">
        <f>IF(OR(AG$44="S",AG$44="STD",AG$44="",AG$44="A",AG$44="AES",AG$44="F",AG$44="Fiber")," ",IF(OR(AG$44="FS",AG$44="D",AG$44="DIS"),IF(MOD(AG55,9)=0,"—",16*AG55-15),IF(OR(AG$44="M",AG$44="MADI"),"—",IF(OR(AG$44="IPI",AG$44="IP in"),IF(MOD(AG55-1,9)&gt;=8,"—",16*AG55-15),"Err"))))</f>
        <v>—</v>
      </c>
      <c r="AH56" s="7" t="str">
        <f>IF(OR(AG$44="S",AG$44="STD",AG$44="",AG$44="A",AG$44="AES",AG$44="F",AG$44="Fiber")," ",IF(OR(AG$44="FS",AG$44="D",AG$44="DIS"),IF(MOD(AG55,9)=0,"—",16*AG55),IF(OR(AG$44="M",AG$44="MADI"),"—",IF(OR(AG$44="IPI",AG$44="IP in"),IF(MOD(AG55-1,9)&gt;=8,"—",16*AG55),"Err"))))</f>
        <v>—</v>
      </c>
      <c r="AI56" s="10">
        <f>IF(OR(AI$44="S",AI$44="STD",AI$44="",AI$44="A",AI$44="AES",AI$44="F",AI$44="Fiber")," ",IF(OR(AI$44="FS",AI$44="D",AI$44="DIS"),IF(MOD(AI55,9)=0,"—",16*AI55-15),IF(OR(AI$44="M",AI$44="MADI"),"—",IF(OR(AI$44="IPI",AI$44="IP in"),IF(MOD(AI55-1,9)&gt;=8,"—",16*AI55-15),"Err"))))</f>
        <v>2097</v>
      </c>
      <c r="AJ56" s="7">
        <f>IF(OR(AI$44="S",AI$44="STD",AI$44="",AI$44="A",AI$44="AES",AI$44="F",AI$44="Fiber")," ",IF(OR(AI$44="FS",AI$44="D",AI$44="DIS"),IF(MOD(AI55,9)=0,"—",16*AI55),IF(OR(AI$44="M",AI$44="MADI"),"—",IF(OR(AI$44="IPI",AI$44="IP in"),IF(MOD(AI55-1,9)&gt;=8,"—",16*AI55),"Err"))))</f>
        <v>2112</v>
      </c>
      <c r="AK56" s="10" t="str">
        <f>IF(OR(AK$44="S",AK$44="STD",AK$44="",AK$44="A",AK$44="AES",AK$44="F",AK$44="Fiber")," ",IF(OR(AK$44="FS",AK$44="D",AK$44="DIS"),IF(MOD(AK55,9)=0,"—",16*AK55-15),IF(OR(AK$44="M",AK$44="MADI"),"—",IF(OR(AK$44="IPI",AK$44="IP in"),IF(MOD(AK55-1,9)&gt;=8,"—",16*AK55-15),"Err"))))</f>
        <v xml:space="preserve"> </v>
      </c>
      <c r="AL56" s="7" t="str">
        <f>IF(OR(AK$44="S",AK$44="STD",AK$44="",AK$44="A",AK$44="AES",AK$44="F",AK$44="Fiber")," ",IF(OR(AK$44="FS",AK$44="D",AK$44="DIS"),IF(MOD(AK55,9)=0,"—",16*AK55),IF(OR(AK$44="M",AK$44="MADI"),"—",IF(OR(AK$44="IPI",AK$44="IP in"),IF(MOD(AK55-1,9)&gt;=8,"—",16*AK55),"Err"))))</f>
        <v xml:space="preserve"> </v>
      </c>
      <c r="AM56" s="10" t="str">
        <f>IF(OR(AM$44="S",AM$44="STD",AM$44="",AM$44="A",AM$44="AES",AM$44="F",AM$44="Fiber")," ",IF(OR(AM$44="FS",AM$44="D",AM$44="DIS"),IF(MOD(AM55,9)=0,"—",16*AM55-15),IF(OR(AM$44="M",AM$44="MADI"),"—",IF(OR(AM$44="IPI",AM$44="IP in"),IF(MOD(AM55-1,9)&gt;=8,"—",16*AM55-15),"Err"))))</f>
        <v xml:space="preserve"> </v>
      </c>
      <c r="AN56" s="7" t="str">
        <f>IF(OR(AM$44="S",AM$44="STD",AM$44="",AM$44="A",AM$44="AES",AM$44="F",AM$44="Fiber")," ",IF(OR(AM$44="FS",AM$44="D",AM$44="DIS"),IF(MOD(AM55,9)=0,"—",16*AM55),IF(OR(AM$44="M",AM$44="MADI"),"—",IF(OR(AM$44="IPI",AM$44="IP in"),IF(MOD(AM55-1,9)&gt;=8,"—",16*AM55),"Err"))))</f>
        <v xml:space="preserve"> </v>
      </c>
      <c r="AO56" s="10">
        <f>IF(OR(AO$44="S",AO$44="STD",AO$44="",AO$44="A",AO$44="AES",AO$44="F",AO$44="Fiber")," ",IF(OR(AO$44="FS",AO$44="D",AO$44="DIS"),IF(MOD(AO55,9)=0,"—",16*AO55-15),IF(OR(AO$44="M",AO$44="MADI"),"—",IF(OR(AO$44="IPI",AO$44="IP in"),IF(MOD(AO55-1,9)&gt;=8,"—",16*AO55-15),"Err"))))</f>
        <v>1665</v>
      </c>
      <c r="AP56" s="7">
        <f>IF(OR(AO$44="S",AO$44="STD",AO$44="",AO$44="A",AO$44="AES",AO$44="F",AO$44="Fiber")," ",IF(OR(AO$44="FS",AO$44="D",AO$44="DIS"),IF(MOD(AO55,9)=0,"—",16*AO55),IF(OR(AO$44="M",AO$44="MADI"),"—",IF(OR(AO$44="IPI",AO$44="IP in"),IF(MOD(AO55-1,9)&gt;=8,"—",16*AO55),"Err"))))</f>
        <v>1680</v>
      </c>
      <c r="AQ56" s="10">
        <f>IF(OR(AQ$44="S",AQ$44="STD",AQ$44="",AQ$44="A",AQ$44="AES",AQ$44="F",AQ$44="Fiber")," ",IF(OR(AQ$44="FS",AQ$44="D",AQ$44="DIS"),IF(MOD(AQ55,9)=0,"—",16*AQ55-15),IF(OR(AQ$44="M",AQ$44="MADI"),"—",IF(OR(AQ$44="IPI",AQ$44="IP in"),IF(MOD(AQ55-1,9)&gt;=8,"—",16*AQ55-15),"Err"))))</f>
        <v>1521</v>
      </c>
      <c r="AR56" s="7">
        <f>IF(OR(AQ$44="S",AQ$44="STD",AQ$44="",AQ$44="A",AQ$44="AES",AQ$44="F",AQ$44="Fiber")," ",IF(OR(AQ$44="FS",AQ$44="D",AQ$44="DIS"),IF(MOD(AQ55,9)=0,"—",16*AQ55),IF(OR(AQ$44="M",AQ$44="MADI"),"—",IF(OR(AQ$44="IPI",AQ$44="IP in"),IF(MOD(AQ55-1,9)&gt;=8,"—",16*AQ55),"Err"))))</f>
        <v>1536</v>
      </c>
      <c r="AS56" s="10">
        <f>IF(OR(AS$44="S",AS$44="STD",AS$44="",AS$44="A",AS$44="AES",AS$44="F",AS$44="Fiber")," ",IF(OR(AS$44="FS",AS$44="D",AS$44="DIS"),IF(MOD(AS55,9)=0,"—",16*AS55-15),IF(OR(AS$44="M",AS$44="MADI"),"—",IF(OR(AS$44="IPI",AS$44="IP in"),IF(MOD(AS55-1,9)&gt;=8,"—",16*AS55-15),"Err"))))</f>
        <v>1377</v>
      </c>
      <c r="AT56" s="7">
        <f>IF(OR(AS$44="S",AS$44="STD",AS$44="",AS$44="A",AS$44="AES",AS$44="F",AS$44="Fiber")," ",IF(OR(AS$44="FS",AS$44="D",AS$44="DIS"),IF(MOD(AS55,9)=0,"—",16*AS55),IF(OR(AS$44="M",AS$44="MADI"),"—",IF(OR(AS$44="IPI",AS$44="IP in"),IF(MOD(AS55-1,9)&gt;=8,"—",16*AS55),"Err"))))</f>
        <v>1392</v>
      </c>
      <c r="AU56" s="10">
        <f>IF(OR(AU$44="S",AU$44="STD",AU$44="",AU$44="A",AU$44="AES",AU$44="F",AU$44="Fiber")," ",IF(OR(AU$44="FS",AU$44="D",AU$44="DIS"),IF(MOD(AU55,9)=0,"—",16*AU55-15),IF(OR(AU$44="M",AU$44="MADI"),"—",IF(OR(AU$44="IPI",AU$44="IP in"),IF(MOD(AU55-1,9)&gt;=8,"—",16*AU55-15),"Err"))))</f>
        <v>1233</v>
      </c>
      <c r="AV56" s="7">
        <f>IF(OR(AU$44="S",AU$44="STD",AU$44="",AU$44="A",AU$44="AES",AU$44="F",AU$44="Fiber")," ",IF(OR(AU$44="FS",AU$44="D",AU$44="DIS"),IF(MOD(AU55,9)=0,"—",16*AU55),IF(OR(AU$44="M",AU$44="MADI"),"—",IF(OR(AU$44="IPI",AU$44="IP in"),IF(MOD(AU55-1,9)&gt;=8,"—",16*AU55),"Err"))))</f>
        <v>1248</v>
      </c>
      <c r="AW56" s="10">
        <f>IF(OR(AW$44="S",AW$44="STD",AW$44="",AW$44="A",AW$44="AES",AW$44="F",AW$44="Fiber")," ",IF(OR(AW$44="FS",AW$44="D",AW$44="DIS"),IF(MOD(AW55,9)=0,"—",16*AW55-15),IF(OR(AW$44="M",AW$44="MADI"),"—",IF(OR(AW$44="IPI",AW$44="IP in"),IF(MOD(AW55-1,9)&gt;=8,"—",16*AW55-15),"Err"))))</f>
        <v>1089</v>
      </c>
      <c r="AX56" s="7">
        <f>IF(OR(AW$44="S",AW$44="STD",AW$44="",AW$44="A",AW$44="AES",AW$44="F",AW$44="Fiber")," ",IF(OR(AW$44="FS",AW$44="D",AW$44="DIS"),IF(MOD(AW55,9)=0,"—",16*AW55),IF(OR(AW$44="M",AW$44="MADI"),"—",IF(OR(AW$44="IPI",AW$44="IP in"),IF(MOD(AW55-1,9)&gt;=8,"—",16*AW55),"Err"))))</f>
        <v>1104</v>
      </c>
      <c r="AY56" s="10">
        <f>IF(OR(AY$44="S",AY$44="STD",AY$44="",AY$44="A",AY$44="AES",AY$44="F",AY$44="Fiber")," ",IF(OR(AY$44="FS",AY$44="D",AY$44="DIS"),IF(MOD(AY55,9)=0,"—",16*AY55-15),IF(OR(AY$44="M",AY$44="MADI"),"—",IF(OR(AY$44="IPI",AY$44="IP in"),IF(MOD(AY55-1,9)&gt;=8,"—",16*AY55-15),"Err"))))</f>
        <v>945</v>
      </c>
      <c r="AZ56" s="7">
        <f>IF(OR(AY$44="S",AY$44="STD",AY$44="",AY$44="A",AY$44="AES",AY$44="F",AY$44="Fiber")," ",IF(OR(AY$44="FS",AY$44="D",AY$44="DIS"),IF(MOD(AY55,9)=0,"—",16*AY55),IF(OR(AY$44="M",AY$44="MADI"),"—",IF(OR(AY$44="IPI",AY$44="IP in"),IF(MOD(AY55-1,9)&gt;=8,"—",16*AY55),"Err"))))</f>
        <v>960</v>
      </c>
      <c r="BA56" s="10" t="str">
        <f>IF(OR(BA$44="S",BA$44="STD",BA$44="",BA$44="A",BA$44="AES",BA$44="F",BA$44="Fiber")," ",IF(OR(BA$44="FS",BA$44="D",BA$44="DIS"),IF(MOD(BA55,9)=0,"—",16*BA55-15),IF(OR(BA$44="M",BA$44="MADI"),"—",IF(OR(BA$44="IPI",BA$44="IP in"),IF(MOD(BA55-1,9)&gt;=8,"—",16*BA55-15),"Err"))))</f>
        <v xml:space="preserve"> </v>
      </c>
      <c r="BB56" s="7" t="str">
        <f>IF(OR(BA$44="S",BA$44="STD",BA$44="",BA$44="A",BA$44="AES",BA$44="F",BA$44="Fiber")," ",IF(OR(BA$44="FS",BA$44="D",BA$44="DIS"),IF(MOD(BA55,9)=0,"—",16*BA55),IF(OR(BA$44="M",BA$44="MADI"),"—",IF(OR(BA$44="IPI",BA$44="IP in"),IF(MOD(BA55-1,9)&gt;=8,"—",16*BA55),"Err"))))</f>
        <v xml:space="preserve"> </v>
      </c>
      <c r="BC56" s="10" t="str">
        <f>IF(OR(BC$44="S",BC$44="STD",BC$44="",BC$44="A",BC$44="AES",BC$44="F",BC$44="Fiber")," ",IF(OR(BC$44="FS",BC$44="D",BC$44="DIS"),IF(MOD(BC55,9)=0,"—",16*BC55-15),IF(OR(BC$44="M",BC$44="MADI"),"—",IF(OR(BC$44="IPI",BC$44="IP in"),IF(MOD(BC55-1,9)&gt;=8,"—",16*BC55-15),"Err"))))</f>
        <v xml:space="preserve"> </v>
      </c>
      <c r="BD56" s="7" t="str">
        <f>IF(OR(BC$44="S",BC$44="STD",BC$44="",BC$44="A",BC$44="AES",BC$44="F",BC$44="Fiber")," ",IF(OR(BC$44="FS",BC$44="D",BC$44="DIS"),IF(MOD(BC55,9)=0,"—",16*BC55),IF(OR(BC$44="M",BC$44="MADI"),"—",IF(OR(BC$44="IPI",BC$44="IP in"),IF(MOD(BC55-1,9)&gt;=8,"—",16*BC55),"Err"))))</f>
        <v xml:space="preserve"> </v>
      </c>
      <c r="BE56" s="10" t="str">
        <f>IF(OR(BE$44="S",BE$44="STD",BE$44="",BE$44="A",BE$44="AES",BE$44="F",BE$44="Fiber")," ",IF(OR(BE$44="FS",BE$44="D",BE$44="DIS"),IF(MOD(BE55,9)=0,"—",16*BE55-15),IF(OR(BE$44="M",BE$44="MADI"),"—",IF(OR(BE$44="IPI",BE$44="IP in"),IF(MOD(BE55-1,9)&gt;=8,"—",16*BE55-15),"Err"))))</f>
        <v>—</v>
      </c>
      <c r="BF56" s="7" t="str">
        <f>IF(OR(BE$44="S",BE$44="STD",BE$44="",BE$44="A",BE$44="AES",BE$44="F",BE$44="Fiber")," ",IF(OR(BE$44="FS",BE$44="D",BE$44="DIS"),IF(MOD(BE55,9)=0,"—",16*BE55),IF(OR(BE$44="M",BE$44="MADI"),"—",IF(OR(BE$44="IPI",BE$44="IP in"),IF(MOD(BE55-1,9)&gt;=8,"—",16*BE55),"Err"))))</f>
        <v>—</v>
      </c>
      <c r="BG56" s="10">
        <f>IF(OR(BG$44="S",BG$44="STD",BG$44="",BG$44="A",BG$44="AES",BG$44="F",BG$44="Fiber")," ",IF(OR(BG$44="FS",BG$44="D",BG$44="DIS"),IF(MOD(BG55,9)=0,"—",16*BG55-15),IF(OR(BG$44="M",BG$44="MADI"),"—",IF(OR(BG$44="IPI",BG$44="IP in"),IF(MOD(BG55-1,9)&gt;=8,"—",16*BG55-15),"Err"))))</f>
        <v>369</v>
      </c>
      <c r="BH56" s="7">
        <f>IF(OR(BG$44="S",BG$44="STD",BG$44="",BG$44="A",BG$44="AES",BG$44="F",BG$44="Fiber")," ",IF(OR(BG$44="FS",BG$44="D",BG$44="DIS"),IF(MOD(BG55,9)=0,"—",16*BG55),IF(OR(BG$44="M",BG$44="MADI"),"—",IF(OR(BG$44="IPI",BG$44="IP in"),IF(MOD(BG55-1,9)&gt;=8,"—",16*BG55),"Err"))))</f>
        <v>384</v>
      </c>
      <c r="BI56" s="10" t="str">
        <f>IF(OR(BI$44="S",BI$44="STD",BI$44="",BI$44="A",BI$44="AES",BI$44="F",BI$44="Fiber")," ",IF(OR(BI$44="FS",BI$44="D",BI$44="DIS"),IF(MOD(BI55,9)=0,"—",16*BI55-15),IF(OR(BI$44="M",BI$44="MADI"),"—",IF(OR(BI$44="IPI",BI$44="IP in"),IF(MOD(BI55-1,9)&gt;=8,"—",16*BI55-15),"Err"))))</f>
        <v xml:space="preserve"> </v>
      </c>
      <c r="BJ56" s="7" t="str">
        <f>IF(OR(BI$44="S",BI$44="STD",BI$44="",BI$44="A",BI$44="AES",BI$44="F",BI$44="Fiber")," ",IF(OR(BI$44="FS",BI$44="D",BI$44="DIS"),IF(MOD(BI55,9)=0,"—",16*BI55),IF(OR(BI$44="M",BI$44="MADI"),"—",IF(OR(BI$44="IPI",BI$44="IP in"),IF(MOD(BI55-1,9)&gt;=8,"—",16*BI55),"Err"))))</f>
        <v xml:space="preserve"> </v>
      </c>
      <c r="BK56" s="10" t="str">
        <f>IF(OR(BK$44="S",BK$44="STD",BK$44="",BK$44="A",BK$44="AES",BK$44="F",BK$44="Fiber")," ",IF(OR(BK$44="FS",BK$44="D",BK$44="DIS"),IF(MOD(BK55,9)=0,"—",16*BK55-15),IF(OR(BK$44="M",BK$44="MADI"),"—",IF(OR(BK$44="IPI",BK$44="IP in"),IF(MOD(BK55-1,9)&gt;=8,"—",16*BK55-15),"Err"))))</f>
        <v xml:space="preserve"> </v>
      </c>
      <c r="BL56" s="7" t="str">
        <f>IF(OR(BK$44="S",BK$44="STD",BK$44="",BK$44="A",BK$44="AES",BK$44="F",BK$44="Fiber")," ",IF(OR(BK$44="FS",BK$44="D",BK$44="DIS"),IF(MOD(BK55,9)=0,"—",16*BK55),IF(OR(BK$44="M",BK$44="MADI"),"—",IF(OR(BK$44="IPI",BK$44="IP in"),IF(MOD(BK55-1,9)&gt;=8,"—",16*BK55),"Err"))))</f>
        <v xml:space="preserve"> </v>
      </c>
    </row>
    <row r="57" spans="1:70" x14ac:dyDescent="0.25">
      <c r="A57" s="9">
        <f>(A$43)*9-2</f>
        <v>286</v>
      </c>
      <c r="B57" s="6"/>
      <c r="C57" s="9">
        <f>(C$43)*9-2</f>
        <v>277</v>
      </c>
      <c r="D57" s="6"/>
      <c r="E57" s="9">
        <f>(E$43)*9-2</f>
        <v>268</v>
      </c>
      <c r="F57" s="6"/>
      <c r="G57" s="9">
        <f>(G$43)*9-2</f>
        <v>259</v>
      </c>
      <c r="H57" s="6"/>
      <c r="I57" s="9">
        <f>(I$43)*9-2</f>
        <v>250</v>
      </c>
      <c r="J57" s="6"/>
      <c r="K57" s="9">
        <f>(K$43)*9-2</f>
        <v>241</v>
      </c>
      <c r="L57" s="6"/>
      <c r="M57" s="9">
        <f>(M$43)*9-2</f>
        <v>232</v>
      </c>
      <c r="N57" s="6"/>
      <c r="O57" s="9">
        <f>(O$43)*9-2</f>
        <v>223</v>
      </c>
      <c r="P57" s="6"/>
      <c r="Q57" s="9">
        <f>(Q$43)*9-2</f>
        <v>214</v>
      </c>
      <c r="R57" s="6"/>
      <c r="S57" s="9">
        <f>(S$43)*9-2</f>
        <v>205</v>
      </c>
      <c r="T57" s="6"/>
      <c r="U57" s="9">
        <f>(U$43)*9-2</f>
        <v>196</v>
      </c>
      <c r="V57" s="6"/>
      <c r="W57" s="9">
        <f>(W$43)*9-2</f>
        <v>187</v>
      </c>
      <c r="X57" s="6"/>
      <c r="Y57" s="9">
        <f>(Y$43)*9-2</f>
        <v>178</v>
      </c>
      <c r="Z57" s="6"/>
      <c r="AA57" s="9">
        <f>(AA$43)*9-2</f>
        <v>169</v>
      </c>
      <c r="AB57" s="6"/>
      <c r="AC57" s="9">
        <f>(AC$43)*9-2</f>
        <v>160</v>
      </c>
      <c r="AD57" s="6"/>
      <c r="AE57" s="9">
        <f>(AE$43)*9-2</f>
        <v>151</v>
      </c>
      <c r="AF57" s="6"/>
      <c r="AG57" s="9">
        <f>(AG$43)*9-2</f>
        <v>142</v>
      </c>
      <c r="AH57" s="6"/>
      <c r="AI57" s="9">
        <f>(AI$43)*9-2</f>
        <v>133</v>
      </c>
      <c r="AJ57" s="6"/>
      <c r="AK57" s="9">
        <f>(AK$43)*9-2</f>
        <v>124</v>
      </c>
      <c r="AL57" s="6"/>
      <c r="AM57" s="9">
        <f>(AM$43)*9-2</f>
        <v>115</v>
      </c>
      <c r="AN57" s="6"/>
      <c r="AO57" s="9">
        <f>(AO$43)*9-2</f>
        <v>106</v>
      </c>
      <c r="AP57" s="6"/>
      <c r="AQ57" s="9">
        <f>(AQ$43)*9-2</f>
        <v>97</v>
      </c>
      <c r="AR57" s="6"/>
      <c r="AS57" s="9">
        <f>(AS$43)*9-2</f>
        <v>88</v>
      </c>
      <c r="AT57" s="6"/>
      <c r="AU57" s="9">
        <f>(AU$43)*9-2</f>
        <v>79</v>
      </c>
      <c r="AV57" s="6"/>
      <c r="AW57" s="9">
        <f>(AW$43)*9-2</f>
        <v>70</v>
      </c>
      <c r="AX57" s="6"/>
      <c r="AY57" s="9">
        <f>(AY$43)*9-2</f>
        <v>61</v>
      </c>
      <c r="AZ57" s="6"/>
      <c r="BA57" s="9">
        <f>(BA$43)*9-2</f>
        <v>52</v>
      </c>
      <c r="BB57" s="6"/>
      <c r="BC57" s="9">
        <f>(BC$43)*9-2</f>
        <v>43</v>
      </c>
      <c r="BD57" s="6"/>
      <c r="BE57" s="9">
        <f>(BE$43)*9-2</f>
        <v>34</v>
      </c>
      <c r="BF57" s="6"/>
      <c r="BG57" s="9">
        <f>(BG$43)*9-2</f>
        <v>25</v>
      </c>
      <c r="BH57" s="6"/>
      <c r="BI57" s="9">
        <f>(BI$43)*9-2</f>
        <v>16</v>
      </c>
      <c r="BJ57" s="6"/>
      <c r="BK57" s="9">
        <f>(BK$43)*9-2</f>
        <v>7</v>
      </c>
      <c r="BL57" s="6"/>
    </row>
    <row r="58" spans="1:70" x14ac:dyDescent="0.25">
      <c r="A58" s="10">
        <f>IF(OR(A$44="S",A$44="STD",A$44="",A$44="A",A$44="AES",A$44="F",A$44="Fiber")," ",IF(OR(A$44="FS",A$44="D",A$44="DIS"),IF(MOD(A57,9)=0,"—",16*A57-15),IF(OR(A$44="M",A$44="MADI"),"—",IF(OR(A$44="IPI",A$44="IP in"),IF(MOD(A57-1,9)&gt;=8,"—",16*A57-15),"Err"))))</f>
        <v>4561</v>
      </c>
      <c r="B58" s="7">
        <f>IF(OR(A$44="S",A$44="STD",A$44="",A$44="A",A$44="AES",A$44="F",A$44="Fiber")," ",IF(OR(A$44="FS",A$44="D",A$44="DIS"),IF(MOD(A57,9)=0,"—",16*A57),IF(OR(A$44="M",A$44="MADI"),"—",IF(OR(A$44="IPI",A$44="IP in"),IF(MOD(A57-1,9)&gt;=8,"—",16*A57),"Err"))))</f>
        <v>4576</v>
      </c>
      <c r="C58" s="10">
        <f>IF(OR(C$44="S",C$44="STD",C$44="",C$44="A",C$44="AES",C$44="F",C$44="Fiber")," ",IF(OR(C$44="FS",C$44="D",C$44="DIS"),IF(MOD(C57,9)=0,"—",16*C57-15),IF(OR(C$44="M",C$44="MADI"),"—",IF(OR(C$44="IPI",C$44="IP in"),IF(MOD(C57-1,9)&gt;=8,"—",16*C57-15),"Err"))))</f>
        <v>4417</v>
      </c>
      <c r="D58" s="7">
        <f>IF(OR(C$44="S",C$44="STD",C$44="",C$44="A",C$44="AES",C$44="F",C$44="Fiber")," ",IF(OR(C$44="FS",C$44="D",C$44="DIS"),IF(MOD(C57,9)=0,"—",16*C57),IF(OR(C$44="M",C$44="MADI"),"—",IF(OR(C$44="IPI",C$44="IP in"),IF(MOD(C57-1,9)&gt;=8,"—",16*C57),"Err"))))</f>
        <v>4432</v>
      </c>
      <c r="E58" s="10">
        <f>IF(OR(E$44="S",E$44="STD",E$44="",E$44="A",E$44="AES",E$44="F",E$44="Fiber")," ",IF(OR(E$44="FS",E$44="D",E$44="DIS"),IF(MOD(E57,9)=0,"—",16*E57-15),IF(OR(E$44="M",E$44="MADI"),"—",IF(OR(E$44="IPI",E$44="IP in"),IF(MOD(E57-1,9)&gt;=8,"—",16*E57-15),"Err"))))</f>
        <v>4273</v>
      </c>
      <c r="F58" s="7">
        <f>IF(OR(E$44="S",E$44="STD",E$44="",E$44="A",E$44="AES",E$44="F",E$44="Fiber")," ",IF(OR(E$44="FS",E$44="D",E$44="DIS"),IF(MOD(E57,9)=0,"—",16*E57),IF(OR(E$44="M",E$44="MADI"),"—",IF(OR(E$44="IPI",E$44="IP in"),IF(MOD(E57-1,9)&gt;=8,"—",16*E57),"Err"))))</f>
        <v>4288</v>
      </c>
      <c r="G58" s="10">
        <f>IF(OR(G$44="S",G$44="STD",G$44="",G$44="A",G$44="AES",G$44="F",G$44="Fiber")," ",IF(OR(G$44="FS",G$44="D",G$44="DIS"),IF(MOD(G57,9)=0,"—",16*G57-15),IF(OR(G$44="M",G$44="MADI"),"—",IF(OR(G$44="IPI",G$44="IP in"),IF(MOD(G57-1,9)&gt;=8,"—",16*G57-15),"Err"))))</f>
        <v>4129</v>
      </c>
      <c r="H58" s="7">
        <f>IF(OR(G$44="S",G$44="STD",G$44="",G$44="A",G$44="AES",G$44="F",G$44="Fiber")," ",IF(OR(G$44="FS",G$44="D",G$44="DIS"),IF(MOD(G57,9)=0,"—",16*G57),IF(OR(G$44="M",G$44="MADI"),"—",IF(OR(G$44="IPI",G$44="IP in"),IF(MOD(G57-1,9)&gt;=8,"—",16*G57),"Err"))))</f>
        <v>4144</v>
      </c>
      <c r="I58" s="10">
        <f>IF(OR(I$44="S",I$44="STD",I$44="",I$44="A",I$44="AES",I$44="F",I$44="Fiber")," ",IF(OR(I$44="FS",I$44="D",I$44="DIS"),IF(MOD(I57,9)=0,"—",16*I57-15),IF(OR(I$44="M",I$44="MADI"),"—",IF(OR(I$44="IPI",I$44="IP in"),IF(MOD(I57-1,9)&gt;=8,"—",16*I57-15),"Err"))))</f>
        <v>3985</v>
      </c>
      <c r="J58" s="7">
        <f>IF(OR(I$44="S",I$44="STD",I$44="",I$44="A",I$44="AES",I$44="F",I$44="Fiber")," ",IF(OR(I$44="FS",I$44="D",I$44="DIS"),IF(MOD(I57,9)=0,"—",16*I57),IF(OR(I$44="M",I$44="MADI"),"—",IF(OR(I$44="IPI",I$44="IP in"),IF(MOD(I57-1,9)&gt;=8,"—",16*I57),"Err"))))</f>
        <v>4000</v>
      </c>
      <c r="K58" s="10">
        <f>IF(OR(K$44="S",K$44="STD",K$44="",K$44="A",K$44="AES",K$44="F",K$44="Fiber")," ",IF(OR(K$44="FS",K$44="D",K$44="DIS"),IF(MOD(K57,9)=0,"—",16*K57-15),IF(OR(K$44="M",K$44="MADI"),"—",IF(OR(K$44="IPI",K$44="IP in"),IF(MOD(K57-1,9)&gt;=8,"—",16*K57-15),"Err"))))</f>
        <v>3841</v>
      </c>
      <c r="L58" s="7">
        <f>IF(OR(K$44="S",K$44="STD",K$44="",K$44="A",K$44="AES",K$44="F",K$44="Fiber")," ",IF(OR(K$44="FS",K$44="D",K$44="DIS"),IF(MOD(K57,9)=0,"—",16*K57),IF(OR(K$44="M",K$44="MADI"),"—",IF(OR(K$44="IPI",K$44="IP in"),IF(MOD(K57-1,9)&gt;=8,"—",16*K57),"Err"))))</f>
        <v>3856</v>
      </c>
      <c r="M58" s="10">
        <f>IF(OR(M$44="S",M$44="STD",M$44="",M$44="A",M$44="AES",M$44="F",M$44="Fiber")," ",IF(OR(M$44="FS",M$44="D",M$44="DIS"),IF(MOD(M57,9)=0,"—",16*M57-15),IF(OR(M$44="M",M$44="MADI"),"—",IF(OR(M$44="IPI",M$44="IP in"),IF(MOD(M57-1,9)&gt;=8,"—",16*M57-15),"Err"))))</f>
        <v>3697</v>
      </c>
      <c r="N58" s="7">
        <f>IF(OR(M$44="S",M$44="STD",M$44="",M$44="A",M$44="AES",M$44="F",M$44="Fiber")," ",IF(OR(M$44="FS",M$44="D",M$44="DIS"),IF(MOD(M57,9)=0,"—",16*M57),IF(OR(M$44="M",M$44="MADI"),"—",IF(OR(M$44="IPI",M$44="IP in"),IF(MOD(M57-1,9)&gt;=8,"—",16*M57),"Err"))))</f>
        <v>3712</v>
      </c>
      <c r="O58" s="10">
        <f>IF(OR(O$44="S",O$44="STD",O$44="",O$44="A",O$44="AES",O$44="F",O$44="Fiber")," ",IF(OR(O$44="FS",O$44="D",O$44="DIS"),IF(MOD(O57,9)=0,"—",16*O57-15),IF(OR(O$44="M",O$44="MADI"),"—",IF(OR(O$44="IPI",O$44="IP in"),IF(MOD(O57-1,9)&gt;=8,"—",16*O57-15),"Err"))))</f>
        <v>3553</v>
      </c>
      <c r="P58" s="7">
        <f>IF(OR(O$44="S",O$44="STD",O$44="",O$44="A",O$44="AES",O$44="F",O$44="Fiber")," ",IF(OR(O$44="FS",O$44="D",O$44="DIS"),IF(MOD(O57,9)=0,"—",16*O57),IF(OR(O$44="M",O$44="MADI"),"—",IF(OR(O$44="IPI",O$44="IP in"),IF(MOD(O57-1,9)&gt;=8,"—",16*O57),"Err"))))</f>
        <v>3568</v>
      </c>
      <c r="Q58" s="10">
        <f>IF(OR(Q$44="S",Q$44="STD",Q$44="",Q$44="A",Q$44="AES",Q$44="F",Q$44="Fiber")," ",IF(OR(Q$44="FS",Q$44="D",Q$44="DIS"),IF(MOD(Q57,9)=0,"—",16*Q57-15),IF(OR(Q$44="M",Q$44="MADI"),"—",IF(OR(Q$44="IPI",Q$44="IP in"),IF(MOD(Q57-1,9)&gt;=8,"—",16*Q57-15),"Err"))))</f>
        <v>3409</v>
      </c>
      <c r="R58" s="7">
        <f>IF(OR(Q$44="S",Q$44="STD",Q$44="",Q$44="A",Q$44="AES",Q$44="F",Q$44="Fiber")," ",IF(OR(Q$44="FS",Q$44="D",Q$44="DIS"),IF(MOD(Q57,9)=0,"—",16*Q57),IF(OR(Q$44="M",Q$44="MADI"),"—",IF(OR(Q$44="IPI",Q$44="IP in"),IF(MOD(Q57-1,9)&gt;=8,"—",16*Q57),"Err"))))</f>
        <v>3424</v>
      </c>
      <c r="S58" s="10">
        <f>IF(OR(S$44="S",S$44="STD",S$44="",S$44="A",S$44="AES",S$44="F",S$44="Fiber")," ",IF(OR(S$44="FS",S$44="D",S$44="DIS"),IF(MOD(S57,9)=0,"—",16*S57-15),IF(OR(S$44="M",S$44="MADI"),"—",IF(OR(S$44="IPI",S$44="IP in"),IF(MOD(S57-1,9)&gt;=8,"—",16*S57-15),"Err"))))</f>
        <v>3265</v>
      </c>
      <c r="T58" s="7">
        <f>IF(OR(S$44="S",S$44="STD",S$44="",S$44="A",S$44="AES",S$44="F",S$44="Fiber")," ",IF(OR(S$44="FS",S$44="D",S$44="DIS"),IF(MOD(S57,9)=0,"—",16*S57),IF(OR(S$44="M",S$44="MADI"),"—",IF(OR(S$44="IPI",S$44="IP in"),IF(MOD(S57-1,9)&gt;=8,"—",16*S57),"Err"))))</f>
        <v>3280</v>
      </c>
      <c r="U58" s="10">
        <f>IF(OR(U$44="S",U$44="STD",U$44="",U$44="A",U$44="AES",U$44="F",U$44="Fiber")," ",IF(OR(U$44="FS",U$44="D",U$44="DIS"),IF(MOD(U57,9)=0,"—",16*U57-15),IF(OR(U$44="M",U$44="MADI"),"—",IF(OR(U$44="IPI",U$44="IP in"),IF(MOD(U57-1,9)&gt;=8,"—",16*U57-15),"Err"))))</f>
        <v>3121</v>
      </c>
      <c r="V58" s="7">
        <f>IF(OR(U$44="S",U$44="STD",U$44="",U$44="A",U$44="AES",U$44="F",U$44="Fiber")," ",IF(OR(U$44="FS",U$44="D",U$44="DIS"),IF(MOD(U57,9)=0,"—",16*U57),IF(OR(U$44="M",U$44="MADI"),"—",IF(OR(U$44="IPI",U$44="IP in"),IF(MOD(U57-1,9)&gt;=8,"—",16*U57),"Err"))))</f>
        <v>3136</v>
      </c>
      <c r="W58" s="10">
        <f>IF(OR(W$44="S",W$44="STD",W$44="",W$44="A",W$44="AES",W$44="F",W$44="Fiber")," ",IF(OR(W$44="FS",W$44="D",W$44="DIS"),IF(MOD(W57,9)=0,"—",16*W57-15),IF(OR(W$44="M",W$44="MADI"),"—",IF(OR(W$44="IPI",W$44="IP in"),IF(MOD(W57-1,9)&gt;=8,"—",16*W57-15),"Err"))))</f>
        <v>2977</v>
      </c>
      <c r="X58" s="7">
        <f>IF(OR(W$44="S",W$44="STD",W$44="",W$44="A",W$44="AES",W$44="F",W$44="Fiber")," ",IF(OR(W$44="FS",W$44="D",W$44="DIS"),IF(MOD(W57,9)=0,"—",16*W57),IF(OR(W$44="M",W$44="MADI"),"—",IF(OR(W$44="IPI",W$44="IP in"),IF(MOD(W57-1,9)&gt;=8,"—",16*W57),"Err"))))</f>
        <v>2992</v>
      </c>
      <c r="Y58" s="10">
        <f>IF(OR(Y$44="S",Y$44="STD",Y$44="",Y$44="A",Y$44="AES",Y$44="F",Y$44="Fiber")," ",IF(OR(Y$44="FS",Y$44="D",Y$44="DIS"),IF(MOD(Y57,9)=0,"—",16*Y57-15),IF(OR(Y$44="M",Y$44="MADI"),"—",IF(OR(Y$44="IPI",Y$44="IP in"),IF(MOD(Y57-1,9)&gt;=8,"—",16*Y57-15),"Err"))))</f>
        <v>2833</v>
      </c>
      <c r="Z58" s="7">
        <f>IF(OR(Y$44="S",Y$44="STD",Y$44="",Y$44="A",Y$44="AES",Y$44="F",Y$44="Fiber")," ",IF(OR(Y$44="FS",Y$44="D",Y$44="DIS"),IF(MOD(Y57,9)=0,"—",16*Y57),IF(OR(Y$44="M",Y$44="MADI"),"—",IF(OR(Y$44="IPI",Y$44="IP in"),IF(MOD(Y57-1,9)&gt;=8,"—",16*Y57),"Err"))))</f>
        <v>2848</v>
      </c>
      <c r="AA58" s="10">
        <f>IF(OR(AA$44="S",AA$44="STD",AA$44="",AA$44="A",AA$44="AES",AA$44="F",AA$44="Fiber")," ",IF(OR(AA$44="FS",AA$44="D",AA$44="DIS"),IF(MOD(AA57,9)=0,"—",16*AA57-15),IF(OR(AA$44="M",AA$44="MADI"),"—",IF(OR(AA$44="IPI",AA$44="IP in"),IF(MOD(AA57-1,9)&gt;=8,"—",16*AA57-15),"Err"))))</f>
        <v>2689</v>
      </c>
      <c r="AB58" s="7">
        <f>IF(OR(AA$44="S",AA$44="STD",AA$44="",AA$44="A",AA$44="AES",AA$44="F",AA$44="Fiber")," ",IF(OR(AA$44="FS",AA$44="D",AA$44="DIS"),IF(MOD(AA57,9)=0,"—",16*AA57),IF(OR(AA$44="M",AA$44="MADI"),"—",IF(OR(AA$44="IPI",AA$44="IP in"),IF(MOD(AA57-1,9)&gt;=8,"—",16*AA57),"Err"))))</f>
        <v>2704</v>
      </c>
      <c r="AC58" s="10" t="str">
        <f>IF(OR(AC$44="S",AC$44="STD",AC$44="",AC$44="A",AC$44="AES",AC$44="F",AC$44="Fiber")," ",IF(OR(AC$44="FS",AC$44="D",AC$44="DIS"),IF(MOD(AC57,9)=0,"—",16*AC57-15),IF(OR(AC$44="M",AC$44="MADI"),"—",IF(OR(AC$44="IPI",AC$44="IP in"),IF(MOD(AC57-1,9)&gt;=8,"—",16*AC57-15),"Err"))))</f>
        <v xml:space="preserve"> </v>
      </c>
      <c r="AD58" s="7" t="str">
        <f>IF(OR(AC$44="S",AC$44="STD",AC$44="",AC$44="A",AC$44="AES",AC$44="F",AC$44="Fiber")," ",IF(OR(AC$44="FS",AC$44="D",AC$44="DIS"),IF(MOD(AC57,9)=0,"—",16*AC57),IF(OR(AC$44="M",AC$44="MADI"),"—",IF(OR(AC$44="IPI",AC$44="IP in"),IF(MOD(AC57-1,9)&gt;=8,"—",16*AC57),"Err"))))</f>
        <v xml:space="preserve"> </v>
      </c>
      <c r="AE58" s="10" t="str">
        <f>IF(OR(AE$44="S",AE$44="STD",AE$44="",AE$44="A",AE$44="AES",AE$44="F",AE$44="Fiber")," ",IF(OR(AE$44="FS",AE$44="D",AE$44="DIS"),IF(MOD(AE57,9)=0,"—",16*AE57-15),IF(OR(AE$44="M",AE$44="MADI"),"—",IF(OR(AE$44="IPI",AE$44="IP in"),IF(MOD(AE57-1,9)&gt;=8,"—",16*AE57-15),"Err"))))</f>
        <v xml:space="preserve"> </v>
      </c>
      <c r="AF58" s="7" t="str">
        <f>IF(OR(AE$44="S",AE$44="STD",AE$44="",AE$44="A",AE$44="AES",AE$44="F",AE$44="Fiber")," ",IF(OR(AE$44="FS",AE$44="D",AE$44="DIS"),IF(MOD(AE57,9)=0,"—",16*AE57),IF(OR(AE$44="M",AE$44="MADI"),"—",IF(OR(AE$44="IPI",AE$44="IP in"),IF(MOD(AE57-1,9)&gt;=8,"—",16*AE57),"Err"))))</f>
        <v xml:space="preserve"> </v>
      </c>
      <c r="AG58" s="10" t="str">
        <f>IF(OR(AG$44="S",AG$44="STD",AG$44="",AG$44="A",AG$44="AES",AG$44="F",AG$44="Fiber")," ",IF(OR(AG$44="FS",AG$44="D",AG$44="DIS"),IF(MOD(AG57,9)=0,"—",16*AG57-15),IF(OR(AG$44="M",AG$44="MADI"),"—",IF(OR(AG$44="IPI",AG$44="IP in"),IF(MOD(AG57-1,9)&gt;=8,"—",16*AG57-15),"Err"))))</f>
        <v>—</v>
      </c>
      <c r="AH58" s="7" t="str">
        <f>IF(OR(AG$44="S",AG$44="STD",AG$44="",AG$44="A",AG$44="AES",AG$44="F",AG$44="Fiber")," ",IF(OR(AG$44="FS",AG$44="D",AG$44="DIS"),IF(MOD(AG57,9)=0,"—",16*AG57),IF(OR(AG$44="M",AG$44="MADI"),"—",IF(OR(AG$44="IPI",AG$44="IP in"),IF(MOD(AG57-1,9)&gt;=8,"—",16*AG57),"Err"))))</f>
        <v>—</v>
      </c>
      <c r="AI58" s="10">
        <f>IF(OR(AI$44="S",AI$44="STD",AI$44="",AI$44="A",AI$44="AES",AI$44="F",AI$44="Fiber")," ",IF(OR(AI$44="FS",AI$44="D",AI$44="DIS"),IF(MOD(AI57,9)=0,"—",16*AI57-15),IF(OR(AI$44="M",AI$44="MADI"),"—",IF(OR(AI$44="IPI",AI$44="IP in"),IF(MOD(AI57-1,9)&gt;=8,"—",16*AI57-15),"Err"))))</f>
        <v>2113</v>
      </c>
      <c r="AJ58" s="7">
        <f>IF(OR(AI$44="S",AI$44="STD",AI$44="",AI$44="A",AI$44="AES",AI$44="F",AI$44="Fiber")," ",IF(OR(AI$44="FS",AI$44="D",AI$44="DIS"),IF(MOD(AI57,9)=0,"—",16*AI57),IF(OR(AI$44="M",AI$44="MADI"),"—",IF(OR(AI$44="IPI",AI$44="IP in"),IF(MOD(AI57-1,9)&gt;=8,"—",16*AI57),"Err"))))</f>
        <v>2128</v>
      </c>
      <c r="AK58" s="10" t="str">
        <f>IF(OR(AK$44="S",AK$44="STD",AK$44="",AK$44="A",AK$44="AES",AK$44="F",AK$44="Fiber")," ",IF(OR(AK$44="FS",AK$44="D",AK$44="DIS"),IF(MOD(AK57,9)=0,"—",16*AK57-15),IF(OR(AK$44="M",AK$44="MADI"),"—",IF(OR(AK$44="IPI",AK$44="IP in"),IF(MOD(AK57-1,9)&gt;=8,"—",16*AK57-15),"Err"))))</f>
        <v xml:space="preserve"> </v>
      </c>
      <c r="AL58" s="7" t="str">
        <f>IF(OR(AK$44="S",AK$44="STD",AK$44="",AK$44="A",AK$44="AES",AK$44="F",AK$44="Fiber")," ",IF(OR(AK$44="FS",AK$44="D",AK$44="DIS"),IF(MOD(AK57,9)=0,"—",16*AK57),IF(OR(AK$44="M",AK$44="MADI"),"—",IF(OR(AK$44="IPI",AK$44="IP in"),IF(MOD(AK57-1,9)&gt;=8,"—",16*AK57),"Err"))))</f>
        <v xml:space="preserve"> </v>
      </c>
      <c r="AM58" s="10" t="str">
        <f>IF(OR(AM$44="S",AM$44="STD",AM$44="",AM$44="A",AM$44="AES",AM$44="F",AM$44="Fiber")," ",IF(OR(AM$44="FS",AM$44="D",AM$44="DIS"),IF(MOD(AM57,9)=0,"—",16*AM57-15),IF(OR(AM$44="M",AM$44="MADI"),"—",IF(OR(AM$44="IPI",AM$44="IP in"),IF(MOD(AM57-1,9)&gt;=8,"—",16*AM57-15),"Err"))))</f>
        <v xml:space="preserve"> </v>
      </c>
      <c r="AN58" s="7" t="str">
        <f>IF(OR(AM$44="S",AM$44="STD",AM$44="",AM$44="A",AM$44="AES",AM$44="F",AM$44="Fiber")," ",IF(OR(AM$44="FS",AM$44="D",AM$44="DIS"),IF(MOD(AM57,9)=0,"—",16*AM57),IF(OR(AM$44="M",AM$44="MADI"),"—",IF(OR(AM$44="IPI",AM$44="IP in"),IF(MOD(AM57-1,9)&gt;=8,"—",16*AM57),"Err"))))</f>
        <v xml:space="preserve"> </v>
      </c>
      <c r="AO58" s="10">
        <f>IF(OR(AO$44="S",AO$44="STD",AO$44="",AO$44="A",AO$44="AES",AO$44="F",AO$44="Fiber")," ",IF(OR(AO$44="FS",AO$44="D",AO$44="DIS"),IF(MOD(AO57,9)=0,"—",16*AO57-15),IF(OR(AO$44="M",AO$44="MADI"),"—",IF(OR(AO$44="IPI",AO$44="IP in"),IF(MOD(AO57-1,9)&gt;=8,"—",16*AO57-15),"Err"))))</f>
        <v>1681</v>
      </c>
      <c r="AP58" s="7">
        <f>IF(OR(AO$44="S",AO$44="STD",AO$44="",AO$44="A",AO$44="AES",AO$44="F",AO$44="Fiber")," ",IF(OR(AO$44="FS",AO$44="D",AO$44="DIS"),IF(MOD(AO57,9)=0,"—",16*AO57),IF(OR(AO$44="M",AO$44="MADI"),"—",IF(OR(AO$44="IPI",AO$44="IP in"),IF(MOD(AO57-1,9)&gt;=8,"—",16*AO57),"Err"))))</f>
        <v>1696</v>
      </c>
      <c r="AQ58" s="10">
        <f>IF(OR(AQ$44="S",AQ$44="STD",AQ$44="",AQ$44="A",AQ$44="AES",AQ$44="F",AQ$44="Fiber")," ",IF(OR(AQ$44="FS",AQ$44="D",AQ$44="DIS"),IF(MOD(AQ57,9)=0,"—",16*AQ57-15),IF(OR(AQ$44="M",AQ$44="MADI"),"—",IF(OR(AQ$44="IPI",AQ$44="IP in"),IF(MOD(AQ57-1,9)&gt;=8,"—",16*AQ57-15),"Err"))))</f>
        <v>1537</v>
      </c>
      <c r="AR58" s="7">
        <f>IF(OR(AQ$44="S",AQ$44="STD",AQ$44="",AQ$44="A",AQ$44="AES",AQ$44="F",AQ$44="Fiber")," ",IF(OR(AQ$44="FS",AQ$44="D",AQ$44="DIS"),IF(MOD(AQ57,9)=0,"—",16*AQ57),IF(OR(AQ$44="M",AQ$44="MADI"),"—",IF(OR(AQ$44="IPI",AQ$44="IP in"),IF(MOD(AQ57-1,9)&gt;=8,"—",16*AQ57),"Err"))))</f>
        <v>1552</v>
      </c>
      <c r="AS58" s="10">
        <f>IF(OR(AS$44="S",AS$44="STD",AS$44="",AS$44="A",AS$44="AES",AS$44="F",AS$44="Fiber")," ",IF(OR(AS$44="FS",AS$44="D",AS$44="DIS"),IF(MOD(AS57,9)=0,"—",16*AS57-15),IF(OR(AS$44="M",AS$44="MADI"),"—",IF(OR(AS$44="IPI",AS$44="IP in"),IF(MOD(AS57-1,9)&gt;=8,"—",16*AS57-15),"Err"))))</f>
        <v>1393</v>
      </c>
      <c r="AT58" s="7">
        <f>IF(OR(AS$44="S",AS$44="STD",AS$44="",AS$44="A",AS$44="AES",AS$44="F",AS$44="Fiber")," ",IF(OR(AS$44="FS",AS$44="D",AS$44="DIS"),IF(MOD(AS57,9)=0,"—",16*AS57),IF(OR(AS$44="M",AS$44="MADI"),"—",IF(OR(AS$44="IPI",AS$44="IP in"),IF(MOD(AS57-1,9)&gt;=8,"—",16*AS57),"Err"))))</f>
        <v>1408</v>
      </c>
      <c r="AU58" s="10">
        <f>IF(OR(AU$44="S",AU$44="STD",AU$44="",AU$44="A",AU$44="AES",AU$44="F",AU$44="Fiber")," ",IF(OR(AU$44="FS",AU$44="D",AU$44="DIS"),IF(MOD(AU57,9)=0,"—",16*AU57-15),IF(OR(AU$44="M",AU$44="MADI"),"—",IF(OR(AU$44="IPI",AU$44="IP in"),IF(MOD(AU57-1,9)&gt;=8,"—",16*AU57-15),"Err"))))</f>
        <v>1249</v>
      </c>
      <c r="AV58" s="7">
        <f>IF(OR(AU$44="S",AU$44="STD",AU$44="",AU$44="A",AU$44="AES",AU$44="F",AU$44="Fiber")," ",IF(OR(AU$44="FS",AU$44="D",AU$44="DIS"),IF(MOD(AU57,9)=0,"—",16*AU57),IF(OR(AU$44="M",AU$44="MADI"),"—",IF(OR(AU$44="IPI",AU$44="IP in"),IF(MOD(AU57-1,9)&gt;=8,"—",16*AU57),"Err"))))</f>
        <v>1264</v>
      </c>
      <c r="AW58" s="10">
        <f>IF(OR(AW$44="S",AW$44="STD",AW$44="",AW$44="A",AW$44="AES",AW$44="F",AW$44="Fiber")," ",IF(OR(AW$44="FS",AW$44="D",AW$44="DIS"),IF(MOD(AW57,9)=0,"—",16*AW57-15),IF(OR(AW$44="M",AW$44="MADI"),"—",IF(OR(AW$44="IPI",AW$44="IP in"),IF(MOD(AW57-1,9)&gt;=8,"—",16*AW57-15),"Err"))))</f>
        <v>1105</v>
      </c>
      <c r="AX58" s="7">
        <f>IF(OR(AW$44="S",AW$44="STD",AW$44="",AW$44="A",AW$44="AES",AW$44="F",AW$44="Fiber")," ",IF(OR(AW$44="FS",AW$44="D",AW$44="DIS"),IF(MOD(AW57,9)=0,"—",16*AW57),IF(OR(AW$44="M",AW$44="MADI"),"—",IF(OR(AW$44="IPI",AW$44="IP in"),IF(MOD(AW57-1,9)&gt;=8,"—",16*AW57),"Err"))))</f>
        <v>1120</v>
      </c>
      <c r="AY58" s="10">
        <f>IF(OR(AY$44="S",AY$44="STD",AY$44="",AY$44="A",AY$44="AES",AY$44="F",AY$44="Fiber")," ",IF(OR(AY$44="FS",AY$44="D",AY$44="DIS"),IF(MOD(AY57,9)=0,"—",16*AY57-15),IF(OR(AY$44="M",AY$44="MADI"),"—",IF(OR(AY$44="IPI",AY$44="IP in"),IF(MOD(AY57-1,9)&gt;=8,"—",16*AY57-15),"Err"))))</f>
        <v>961</v>
      </c>
      <c r="AZ58" s="7">
        <f>IF(OR(AY$44="S",AY$44="STD",AY$44="",AY$44="A",AY$44="AES",AY$44="F",AY$44="Fiber")," ",IF(OR(AY$44="FS",AY$44="D",AY$44="DIS"),IF(MOD(AY57,9)=0,"—",16*AY57),IF(OR(AY$44="M",AY$44="MADI"),"—",IF(OR(AY$44="IPI",AY$44="IP in"),IF(MOD(AY57-1,9)&gt;=8,"—",16*AY57),"Err"))))</f>
        <v>976</v>
      </c>
      <c r="BA58" s="10" t="str">
        <f>IF(OR(BA$44="S",BA$44="STD",BA$44="",BA$44="A",BA$44="AES",BA$44="F",BA$44="Fiber")," ",IF(OR(BA$44="FS",BA$44="D",BA$44="DIS"),IF(MOD(BA57,9)=0,"—",16*BA57-15),IF(OR(BA$44="M",BA$44="MADI"),"—",IF(OR(BA$44="IPI",BA$44="IP in"),IF(MOD(BA57-1,9)&gt;=8,"—",16*BA57-15),"Err"))))</f>
        <v xml:space="preserve"> </v>
      </c>
      <c r="BB58" s="7" t="str">
        <f>IF(OR(BA$44="S",BA$44="STD",BA$44="",BA$44="A",BA$44="AES",BA$44="F",BA$44="Fiber")," ",IF(OR(BA$44="FS",BA$44="D",BA$44="DIS"),IF(MOD(BA57,9)=0,"—",16*BA57),IF(OR(BA$44="M",BA$44="MADI"),"—",IF(OR(BA$44="IPI",BA$44="IP in"),IF(MOD(BA57-1,9)&gt;=8,"—",16*BA57),"Err"))))</f>
        <v xml:space="preserve"> </v>
      </c>
      <c r="BC58" s="10" t="str">
        <f>IF(OR(BC$44="S",BC$44="STD",BC$44="",BC$44="A",BC$44="AES",BC$44="F",BC$44="Fiber")," ",IF(OR(BC$44="FS",BC$44="D",BC$44="DIS"),IF(MOD(BC57,9)=0,"—",16*BC57-15),IF(OR(BC$44="M",BC$44="MADI"),"—",IF(OR(BC$44="IPI",BC$44="IP in"),IF(MOD(BC57-1,9)&gt;=8,"—",16*BC57-15),"Err"))))</f>
        <v xml:space="preserve"> </v>
      </c>
      <c r="BD58" s="7" t="str">
        <f>IF(OR(BC$44="S",BC$44="STD",BC$44="",BC$44="A",BC$44="AES",BC$44="F",BC$44="Fiber")," ",IF(OR(BC$44="FS",BC$44="D",BC$44="DIS"),IF(MOD(BC57,9)=0,"—",16*BC57),IF(OR(BC$44="M",BC$44="MADI"),"—",IF(OR(BC$44="IPI",BC$44="IP in"),IF(MOD(BC57-1,9)&gt;=8,"—",16*BC57),"Err"))))</f>
        <v xml:space="preserve"> </v>
      </c>
      <c r="BE58" s="10" t="str">
        <f>IF(OR(BE$44="S",BE$44="STD",BE$44="",BE$44="A",BE$44="AES",BE$44="F",BE$44="Fiber")," ",IF(OR(BE$44="FS",BE$44="D",BE$44="DIS"),IF(MOD(BE57,9)=0,"—",16*BE57-15),IF(OR(BE$44="M",BE$44="MADI"),"—",IF(OR(BE$44="IPI",BE$44="IP in"),IF(MOD(BE57-1,9)&gt;=8,"—",16*BE57-15),"Err"))))</f>
        <v>—</v>
      </c>
      <c r="BF58" s="7" t="str">
        <f>IF(OR(BE$44="S",BE$44="STD",BE$44="",BE$44="A",BE$44="AES",BE$44="F",BE$44="Fiber")," ",IF(OR(BE$44="FS",BE$44="D",BE$44="DIS"),IF(MOD(BE57,9)=0,"—",16*BE57),IF(OR(BE$44="M",BE$44="MADI"),"—",IF(OR(BE$44="IPI",BE$44="IP in"),IF(MOD(BE57-1,9)&gt;=8,"—",16*BE57),"Err"))))</f>
        <v>—</v>
      </c>
      <c r="BG58" s="10">
        <f>IF(OR(BG$44="S",BG$44="STD",BG$44="",BG$44="A",BG$44="AES",BG$44="F",BG$44="Fiber")," ",IF(OR(BG$44="FS",BG$44="D",BG$44="DIS"),IF(MOD(BG57,9)=0,"—",16*BG57-15),IF(OR(BG$44="M",BG$44="MADI"),"—",IF(OR(BG$44="IPI",BG$44="IP in"),IF(MOD(BG57-1,9)&gt;=8,"—",16*BG57-15),"Err"))))</f>
        <v>385</v>
      </c>
      <c r="BH58" s="7">
        <f>IF(OR(BG$44="S",BG$44="STD",BG$44="",BG$44="A",BG$44="AES",BG$44="F",BG$44="Fiber")," ",IF(OR(BG$44="FS",BG$44="D",BG$44="DIS"),IF(MOD(BG57,9)=0,"—",16*BG57),IF(OR(BG$44="M",BG$44="MADI"),"—",IF(OR(BG$44="IPI",BG$44="IP in"),IF(MOD(BG57-1,9)&gt;=8,"—",16*BG57),"Err"))))</f>
        <v>400</v>
      </c>
      <c r="BI58" s="10" t="str">
        <f>IF(OR(BI$44="S",BI$44="STD",BI$44="",BI$44="A",BI$44="AES",BI$44="F",BI$44="Fiber")," ",IF(OR(BI$44="FS",BI$44="D",BI$44="DIS"),IF(MOD(BI57,9)=0,"—",16*BI57-15),IF(OR(BI$44="M",BI$44="MADI"),"—",IF(OR(BI$44="IPI",BI$44="IP in"),IF(MOD(BI57-1,9)&gt;=8,"—",16*BI57-15),"Err"))))</f>
        <v xml:space="preserve"> </v>
      </c>
      <c r="BJ58" s="7" t="str">
        <f>IF(OR(BI$44="S",BI$44="STD",BI$44="",BI$44="A",BI$44="AES",BI$44="F",BI$44="Fiber")," ",IF(OR(BI$44="FS",BI$44="D",BI$44="DIS"),IF(MOD(BI57,9)=0,"—",16*BI57),IF(OR(BI$44="M",BI$44="MADI"),"—",IF(OR(BI$44="IPI",BI$44="IP in"),IF(MOD(BI57-1,9)&gt;=8,"—",16*BI57),"Err"))))</f>
        <v xml:space="preserve"> </v>
      </c>
      <c r="BK58" s="10" t="str">
        <f>IF(OR(BK$44="S",BK$44="STD",BK$44="",BK$44="A",BK$44="AES",BK$44="F",BK$44="Fiber")," ",IF(OR(BK$44="FS",BK$44="D",BK$44="DIS"),IF(MOD(BK57,9)=0,"—",16*BK57-15),IF(OR(BK$44="M",BK$44="MADI"),"—",IF(OR(BK$44="IPI",BK$44="IP in"),IF(MOD(BK57-1,9)&gt;=8,"—",16*BK57-15),"Err"))))</f>
        <v xml:space="preserve"> </v>
      </c>
      <c r="BL58" s="7" t="str">
        <f>IF(OR(BK$44="S",BK$44="STD",BK$44="",BK$44="A",BK$44="AES",BK$44="F",BK$44="Fiber")," ",IF(OR(BK$44="FS",BK$44="D",BK$44="DIS"),IF(MOD(BK57,9)=0,"—",16*BK57),IF(OR(BK$44="M",BK$44="MADI"),"—",IF(OR(BK$44="IPI",BK$44="IP in"),IF(MOD(BK57-1,9)&gt;=8,"—",16*BK57),"Err"))))</f>
        <v xml:space="preserve"> </v>
      </c>
    </row>
    <row r="59" spans="1:70" x14ac:dyDescent="0.25">
      <c r="A59" s="9">
        <f>(A$43)*9-1</f>
        <v>287</v>
      </c>
      <c r="B59" s="6"/>
      <c r="C59" s="9">
        <f>(C$43)*9-1</f>
        <v>278</v>
      </c>
      <c r="D59" s="6"/>
      <c r="E59" s="9">
        <f>(E$43)*9-1</f>
        <v>269</v>
      </c>
      <c r="F59" s="6"/>
      <c r="G59" s="9">
        <f>(G$43)*9-1</f>
        <v>260</v>
      </c>
      <c r="H59" s="6"/>
      <c r="I59" s="9">
        <f>(I$43)*9-1</f>
        <v>251</v>
      </c>
      <c r="J59" s="6"/>
      <c r="K59" s="9">
        <f>(K$43)*9-1</f>
        <v>242</v>
      </c>
      <c r="L59" s="6"/>
      <c r="M59" s="9">
        <f>(M$43)*9-1</f>
        <v>233</v>
      </c>
      <c r="N59" s="6"/>
      <c r="O59" s="9">
        <f>(O$43)*9-1</f>
        <v>224</v>
      </c>
      <c r="P59" s="6"/>
      <c r="Q59" s="9">
        <f>(Q$43)*9-1</f>
        <v>215</v>
      </c>
      <c r="R59" s="6"/>
      <c r="S59" s="9">
        <f>(S$43)*9-1</f>
        <v>206</v>
      </c>
      <c r="T59" s="6"/>
      <c r="U59" s="9">
        <f>(U$43)*9-1</f>
        <v>197</v>
      </c>
      <c r="V59" s="6"/>
      <c r="W59" s="9">
        <f>(W$43)*9-1</f>
        <v>188</v>
      </c>
      <c r="X59" s="6"/>
      <c r="Y59" s="9">
        <f>(Y$43)*9-1</f>
        <v>179</v>
      </c>
      <c r="Z59" s="6"/>
      <c r="AA59" s="9">
        <f>(AA$43)*9-1</f>
        <v>170</v>
      </c>
      <c r="AB59" s="6"/>
      <c r="AC59" s="9">
        <f>(AC$43)*9-1</f>
        <v>161</v>
      </c>
      <c r="AD59" s="6"/>
      <c r="AE59" s="9">
        <f>(AE$43)*9-1</f>
        <v>152</v>
      </c>
      <c r="AF59" s="6"/>
      <c r="AG59" s="9">
        <f>(AG$43)*9-1</f>
        <v>143</v>
      </c>
      <c r="AH59" s="6"/>
      <c r="AI59" s="9">
        <f>(AI$43)*9-1</f>
        <v>134</v>
      </c>
      <c r="AJ59" s="6"/>
      <c r="AK59" s="9">
        <f>(AK$43)*9-1</f>
        <v>125</v>
      </c>
      <c r="AL59" s="6"/>
      <c r="AM59" s="9">
        <f>(AM$43)*9-1</f>
        <v>116</v>
      </c>
      <c r="AN59" s="6"/>
      <c r="AO59" s="9">
        <f>(AO$43)*9-1</f>
        <v>107</v>
      </c>
      <c r="AP59" s="6"/>
      <c r="AQ59" s="9">
        <f>(AQ$43)*9-1</f>
        <v>98</v>
      </c>
      <c r="AR59" s="6"/>
      <c r="AS59" s="9">
        <f>(AS$43)*9-1</f>
        <v>89</v>
      </c>
      <c r="AT59" s="6"/>
      <c r="AU59" s="9">
        <f>(AU$43)*9-1</f>
        <v>80</v>
      </c>
      <c r="AV59" s="6"/>
      <c r="AW59" s="9">
        <f>(AW$43)*9-1</f>
        <v>71</v>
      </c>
      <c r="AX59" s="6"/>
      <c r="AY59" s="9">
        <f>(AY$43)*9-1</f>
        <v>62</v>
      </c>
      <c r="AZ59" s="6"/>
      <c r="BA59" s="9">
        <f>(BA$43)*9-1</f>
        <v>53</v>
      </c>
      <c r="BB59" s="6"/>
      <c r="BC59" s="9">
        <f>(BC$43)*9-1</f>
        <v>44</v>
      </c>
      <c r="BD59" s="6"/>
      <c r="BE59" s="9">
        <f>(BE$43)*9-1</f>
        <v>35</v>
      </c>
      <c r="BF59" s="6"/>
      <c r="BG59" s="9">
        <f>(BG$43)*9-1</f>
        <v>26</v>
      </c>
      <c r="BH59" s="6"/>
      <c r="BI59" s="9">
        <f>(BI$43)*9-1</f>
        <v>17</v>
      </c>
      <c r="BJ59" s="6"/>
      <c r="BK59" s="9">
        <f>(BK$43)*9-1</f>
        <v>8</v>
      </c>
      <c r="BL59" s="6"/>
    </row>
    <row r="60" spans="1:70" x14ac:dyDescent="0.25">
      <c r="A60" s="10">
        <f>IF(OR(A$44="S",A$44="STD",A$44="",A$44="A",A$44="AES",A$44="F",A$44="Fiber")," ",IF(OR(A$44="FS",A$44="D",A$44="DIS"),IF(MOD(A59,9)=0,"—",16*A59-15),IF(OR(A$44="M",A$44="MADI"),"—",IF(OR(A$44="IPI",A$44="IP in"),IF(MOD(A59-1,9)&gt;=8,"—",16*A59-15),"Err"))))</f>
        <v>4577</v>
      </c>
      <c r="B60" s="7">
        <f>IF(OR(A$44="S",A$44="STD",A$44="",A$44="A",A$44="AES",A$44="F",A$44="Fiber")," ",IF(OR(A$44="FS",A$44="D",A$44="DIS"),IF(MOD(A59,9)=0,"—",16*A59),IF(OR(A$44="M",A$44="MADI"),"—",IF(OR(A$44="IPI",A$44="IP in"),IF(MOD(A59-1,9)&gt;=8,"—",16*A59),"Err"))))</f>
        <v>4592</v>
      </c>
      <c r="C60" s="10">
        <f>IF(OR(C$44="S",C$44="STD",C$44="",C$44="A",C$44="AES",C$44="F",C$44="Fiber")," ",IF(OR(C$44="FS",C$44="D",C$44="DIS"),IF(MOD(C59,9)=0,"—",16*C59-15),IF(OR(C$44="M",C$44="MADI"),"—",IF(OR(C$44="IPI",C$44="IP in"),IF(MOD(C59-1,9)&gt;=8,"—",16*C59-15),"Err"))))</f>
        <v>4433</v>
      </c>
      <c r="D60" s="7">
        <f>IF(OR(C$44="S",C$44="STD",C$44="",C$44="A",C$44="AES",C$44="F",C$44="Fiber")," ",IF(OR(C$44="FS",C$44="D",C$44="DIS"),IF(MOD(C59,9)=0,"—",16*C59),IF(OR(C$44="M",C$44="MADI"),"—",IF(OR(C$44="IPI",C$44="IP in"),IF(MOD(C59-1,9)&gt;=8,"—",16*C59),"Err"))))</f>
        <v>4448</v>
      </c>
      <c r="E60" s="10">
        <f>IF(OR(E$44="S",E$44="STD",E$44="",E$44="A",E$44="AES",E$44="F",E$44="Fiber")," ",IF(OR(E$44="FS",E$44="D",E$44="DIS"),IF(MOD(E59,9)=0,"—",16*E59-15),IF(OR(E$44="M",E$44="MADI"),"—",IF(OR(E$44="IPI",E$44="IP in"),IF(MOD(E59-1,9)&gt;=8,"—",16*E59-15),"Err"))))</f>
        <v>4289</v>
      </c>
      <c r="F60" s="7">
        <f>IF(OR(E$44="S",E$44="STD",E$44="",E$44="A",E$44="AES",E$44="F",E$44="Fiber")," ",IF(OR(E$44="FS",E$44="D",E$44="DIS"),IF(MOD(E59,9)=0,"—",16*E59),IF(OR(E$44="M",E$44="MADI"),"—",IF(OR(E$44="IPI",E$44="IP in"),IF(MOD(E59-1,9)&gt;=8,"—",16*E59),"Err"))))</f>
        <v>4304</v>
      </c>
      <c r="G60" s="10">
        <f>IF(OR(G$44="S",G$44="STD",G$44="",G$44="A",G$44="AES",G$44="F",G$44="Fiber")," ",IF(OR(G$44="FS",G$44="D",G$44="DIS"),IF(MOD(G59,9)=0,"—",16*G59-15),IF(OR(G$44="M",G$44="MADI"),"—",IF(OR(G$44="IPI",G$44="IP in"),IF(MOD(G59-1,9)&gt;=8,"—",16*G59-15),"Err"))))</f>
        <v>4145</v>
      </c>
      <c r="H60" s="7">
        <f>IF(OR(G$44="S",G$44="STD",G$44="",G$44="A",G$44="AES",G$44="F",G$44="Fiber")," ",IF(OR(G$44="FS",G$44="D",G$44="DIS"),IF(MOD(G59,9)=0,"—",16*G59),IF(OR(G$44="M",G$44="MADI"),"—",IF(OR(G$44="IPI",G$44="IP in"),IF(MOD(G59-1,9)&gt;=8,"—",16*G59),"Err"))))</f>
        <v>4160</v>
      </c>
      <c r="I60" s="10">
        <f>IF(OR(I$44="S",I$44="STD",I$44="",I$44="A",I$44="AES",I$44="F",I$44="Fiber")," ",IF(OR(I$44="FS",I$44="D",I$44="DIS"),IF(MOD(I59,9)=0,"—",16*I59-15),IF(OR(I$44="M",I$44="MADI"),"—",IF(OR(I$44="IPI",I$44="IP in"),IF(MOD(I59-1,9)&gt;=8,"—",16*I59-15),"Err"))))</f>
        <v>4001</v>
      </c>
      <c r="J60" s="7">
        <f>IF(OR(I$44="S",I$44="STD",I$44="",I$44="A",I$44="AES",I$44="F",I$44="Fiber")," ",IF(OR(I$44="FS",I$44="D",I$44="DIS"),IF(MOD(I59,9)=0,"—",16*I59),IF(OR(I$44="M",I$44="MADI"),"—",IF(OR(I$44="IPI",I$44="IP in"),IF(MOD(I59-1,9)&gt;=8,"—",16*I59),"Err"))))</f>
        <v>4016</v>
      </c>
      <c r="K60" s="10">
        <f>IF(OR(K$44="S",K$44="STD",K$44="",K$44="A",K$44="AES",K$44="F",K$44="Fiber")," ",IF(OR(K$44="FS",K$44="D",K$44="DIS"),IF(MOD(K59,9)=0,"—",16*K59-15),IF(OR(K$44="M",K$44="MADI"),"—",IF(OR(K$44="IPI",K$44="IP in"),IF(MOD(K59-1,9)&gt;=8,"—",16*K59-15),"Err"))))</f>
        <v>3857</v>
      </c>
      <c r="L60" s="7">
        <f>IF(OR(K$44="S",K$44="STD",K$44="",K$44="A",K$44="AES",K$44="F",K$44="Fiber")," ",IF(OR(K$44="FS",K$44="D",K$44="DIS"),IF(MOD(K59,9)=0,"—",16*K59),IF(OR(K$44="M",K$44="MADI"),"—",IF(OR(K$44="IPI",K$44="IP in"),IF(MOD(K59-1,9)&gt;=8,"—",16*K59),"Err"))))</f>
        <v>3872</v>
      </c>
      <c r="M60" s="10">
        <f>IF(OR(M$44="S",M$44="STD",M$44="",M$44="A",M$44="AES",M$44="F",M$44="Fiber")," ",IF(OR(M$44="FS",M$44="D",M$44="DIS"),IF(MOD(M59,9)=0,"—",16*M59-15),IF(OR(M$44="M",M$44="MADI"),"—",IF(OR(M$44="IPI",M$44="IP in"),IF(MOD(M59-1,9)&gt;=8,"—",16*M59-15),"Err"))))</f>
        <v>3713</v>
      </c>
      <c r="N60" s="7">
        <f>IF(OR(M$44="S",M$44="STD",M$44="",M$44="A",M$44="AES",M$44="F",M$44="Fiber")," ",IF(OR(M$44="FS",M$44="D",M$44="DIS"),IF(MOD(M59,9)=0,"—",16*M59),IF(OR(M$44="M",M$44="MADI"),"—",IF(OR(M$44="IPI",M$44="IP in"),IF(MOD(M59-1,9)&gt;=8,"—",16*M59),"Err"))))</f>
        <v>3728</v>
      </c>
      <c r="O60" s="10">
        <f>IF(OR(O$44="S",O$44="STD",O$44="",O$44="A",O$44="AES",O$44="F",O$44="Fiber")," ",IF(OR(O$44="FS",O$44="D",O$44="DIS"),IF(MOD(O59,9)=0,"—",16*O59-15),IF(OR(O$44="M",O$44="MADI"),"—",IF(OR(O$44="IPI",O$44="IP in"),IF(MOD(O59-1,9)&gt;=8,"—",16*O59-15),"Err"))))</f>
        <v>3569</v>
      </c>
      <c r="P60" s="7">
        <f>IF(OR(O$44="S",O$44="STD",O$44="",O$44="A",O$44="AES",O$44="F",O$44="Fiber")," ",IF(OR(O$44="FS",O$44="D",O$44="DIS"),IF(MOD(O59,9)=0,"—",16*O59),IF(OR(O$44="M",O$44="MADI"),"—",IF(OR(O$44="IPI",O$44="IP in"),IF(MOD(O59-1,9)&gt;=8,"—",16*O59),"Err"))))</f>
        <v>3584</v>
      </c>
      <c r="Q60" s="10">
        <f>IF(OR(Q$44="S",Q$44="STD",Q$44="",Q$44="A",Q$44="AES",Q$44="F",Q$44="Fiber")," ",IF(OR(Q$44="FS",Q$44="D",Q$44="DIS"),IF(MOD(Q59,9)=0,"—",16*Q59-15),IF(OR(Q$44="M",Q$44="MADI"),"—",IF(OR(Q$44="IPI",Q$44="IP in"),IF(MOD(Q59-1,9)&gt;=8,"—",16*Q59-15),"Err"))))</f>
        <v>3425</v>
      </c>
      <c r="R60" s="7">
        <f>IF(OR(Q$44="S",Q$44="STD",Q$44="",Q$44="A",Q$44="AES",Q$44="F",Q$44="Fiber")," ",IF(OR(Q$44="FS",Q$44="D",Q$44="DIS"),IF(MOD(Q59,9)=0,"—",16*Q59),IF(OR(Q$44="M",Q$44="MADI"),"—",IF(OR(Q$44="IPI",Q$44="IP in"),IF(MOD(Q59-1,9)&gt;=8,"—",16*Q59),"Err"))))</f>
        <v>3440</v>
      </c>
      <c r="S60" s="10">
        <f>IF(OR(S$44="S",S$44="STD",S$44="",S$44="A",S$44="AES",S$44="F",S$44="Fiber")," ",IF(OR(S$44="FS",S$44="D",S$44="DIS"),IF(MOD(S59,9)=0,"—",16*S59-15),IF(OR(S$44="M",S$44="MADI"),"—",IF(OR(S$44="IPI",S$44="IP in"),IF(MOD(S59-1,9)&gt;=8,"—",16*S59-15),"Err"))))</f>
        <v>3281</v>
      </c>
      <c r="T60" s="7">
        <f>IF(OR(S$44="S",S$44="STD",S$44="",S$44="A",S$44="AES",S$44="F",S$44="Fiber")," ",IF(OR(S$44="FS",S$44="D",S$44="DIS"),IF(MOD(S59,9)=0,"—",16*S59),IF(OR(S$44="M",S$44="MADI"),"—",IF(OR(S$44="IPI",S$44="IP in"),IF(MOD(S59-1,9)&gt;=8,"—",16*S59),"Err"))))</f>
        <v>3296</v>
      </c>
      <c r="U60" s="10">
        <f>IF(OR(U$44="S",U$44="STD",U$44="",U$44="A",U$44="AES",U$44="F",U$44="Fiber")," ",IF(OR(U$44="FS",U$44="D",U$44="DIS"),IF(MOD(U59,9)=0,"—",16*U59-15),IF(OR(U$44="M",U$44="MADI"),"—",IF(OR(U$44="IPI",U$44="IP in"),IF(MOD(U59-1,9)&gt;=8,"—",16*U59-15),"Err"))))</f>
        <v>3137</v>
      </c>
      <c r="V60" s="7">
        <f>IF(OR(U$44="S",U$44="STD",U$44="",U$44="A",U$44="AES",U$44="F",U$44="Fiber")," ",IF(OR(U$44="FS",U$44="D",U$44="DIS"),IF(MOD(U59,9)=0,"—",16*U59),IF(OR(U$44="M",U$44="MADI"),"—",IF(OR(U$44="IPI",U$44="IP in"),IF(MOD(U59-1,9)&gt;=8,"—",16*U59),"Err"))))</f>
        <v>3152</v>
      </c>
      <c r="W60" s="10">
        <f>IF(OR(W$44="S",W$44="STD",W$44="",W$44="A",W$44="AES",W$44="F",W$44="Fiber")," ",IF(OR(W$44="FS",W$44="D",W$44="DIS"),IF(MOD(W59,9)=0,"—",16*W59-15),IF(OR(W$44="M",W$44="MADI"),"—",IF(OR(W$44="IPI",W$44="IP in"),IF(MOD(W59-1,9)&gt;=8,"—",16*W59-15),"Err"))))</f>
        <v>2993</v>
      </c>
      <c r="X60" s="7">
        <f>IF(OR(W$44="S",W$44="STD",W$44="",W$44="A",W$44="AES",W$44="F",W$44="Fiber")," ",IF(OR(W$44="FS",W$44="D",W$44="DIS"),IF(MOD(W59,9)=0,"—",16*W59),IF(OR(W$44="M",W$44="MADI"),"—",IF(OR(W$44="IPI",W$44="IP in"),IF(MOD(W59-1,9)&gt;=8,"—",16*W59),"Err"))))</f>
        <v>3008</v>
      </c>
      <c r="Y60" s="10">
        <f>IF(OR(Y$44="S",Y$44="STD",Y$44="",Y$44="A",Y$44="AES",Y$44="F",Y$44="Fiber")," ",IF(OR(Y$44="FS",Y$44="D",Y$44="DIS"),IF(MOD(Y59,9)=0,"—",16*Y59-15),IF(OR(Y$44="M",Y$44="MADI"),"—",IF(OR(Y$44="IPI",Y$44="IP in"),IF(MOD(Y59-1,9)&gt;=8,"—",16*Y59-15),"Err"))))</f>
        <v>2849</v>
      </c>
      <c r="Z60" s="7">
        <f>IF(OR(Y$44="S",Y$44="STD",Y$44="",Y$44="A",Y$44="AES",Y$44="F",Y$44="Fiber")," ",IF(OR(Y$44="FS",Y$44="D",Y$44="DIS"),IF(MOD(Y59,9)=0,"—",16*Y59),IF(OR(Y$44="M",Y$44="MADI"),"—",IF(OR(Y$44="IPI",Y$44="IP in"),IF(MOD(Y59-1,9)&gt;=8,"—",16*Y59),"Err"))))</f>
        <v>2864</v>
      </c>
      <c r="AA60" s="10">
        <f>IF(OR(AA$44="S",AA$44="STD",AA$44="",AA$44="A",AA$44="AES",AA$44="F",AA$44="Fiber")," ",IF(OR(AA$44="FS",AA$44="D",AA$44="DIS"),IF(MOD(AA59,9)=0,"—",16*AA59-15),IF(OR(AA$44="M",AA$44="MADI"),"—",IF(OR(AA$44="IPI",AA$44="IP in"),IF(MOD(AA59-1,9)&gt;=8,"—",16*AA59-15),"Err"))))</f>
        <v>2705</v>
      </c>
      <c r="AB60" s="7">
        <f>IF(OR(AA$44="S",AA$44="STD",AA$44="",AA$44="A",AA$44="AES",AA$44="F",AA$44="Fiber")," ",IF(OR(AA$44="FS",AA$44="D",AA$44="DIS"),IF(MOD(AA59,9)=0,"—",16*AA59),IF(OR(AA$44="M",AA$44="MADI"),"—",IF(OR(AA$44="IPI",AA$44="IP in"),IF(MOD(AA59-1,9)&gt;=8,"—",16*AA59),"Err"))))</f>
        <v>2720</v>
      </c>
      <c r="AC60" s="10" t="str">
        <f>IF(OR(AC$44="S",AC$44="STD",AC$44="",AC$44="A",AC$44="AES",AC$44="F",AC$44="Fiber")," ",IF(OR(AC$44="FS",AC$44="D",AC$44="DIS"),IF(MOD(AC59,9)=0,"—",16*AC59-15),IF(OR(AC$44="M",AC$44="MADI"),"—",IF(OR(AC$44="IPI",AC$44="IP in"),IF(MOD(AC59-1,9)&gt;=8,"—",16*AC59-15),"Err"))))</f>
        <v xml:space="preserve"> </v>
      </c>
      <c r="AD60" s="7" t="str">
        <f>IF(OR(AC$44="S",AC$44="STD",AC$44="",AC$44="A",AC$44="AES",AC$44="F",AC$44="Fiber")," ",IF(OR(AC$44="FS",AC$44="D",AC$44="DIS"),IF(MOD(AC59,9)=0,"—",16*AC59),IF(OR(AC$44="M",AC$44="MADI"),"—",IF(OR(AC$44="IPI",AC$44="IP in"),IF(MOD(AC59-1,9)&gt;=8,"—",16*AC59),"Err"))))</f>
        <v xml:space="preserve"> </v>
      </c>
      <c r="AE60" s="10" t="str">
        <f>IF(OR(AE$44="S",AE$44="STD",AE$44="",AE$44="A",AE$44="AES",AE$44="F",AE$44="Fiber")," ",IF(OR(AE$44="FS",AE$44="D",AE$44="DIS"),IF(MOD(AE59,9)=0,"—",16*AE59-15),IF(OR(AE$44="M",AE$44="MADI"),"—",IF(OR(AE$44="IPI",AE$44="IP in"),IF(MOD(AE59-1,9)&gt;=8,"—",16*AE59-15),"Err"))))</f>
        <v xml:space="preserve"> </v>
      </c>
      <c r="AF60" s="7" t="str">
        <f>IF(OR(AE$44="S",AE$44="STD",AE$44="",AE$44="A",AE$44="AES",AE$44="F",AE$44="Fiber")," ",IF(OR(AE$44="FS",AE$44="D",AE$44="DIS"),IF(MOD(AE59,9)=0,"—",16*AE59),IF(OR(AE$44="M",AE$44="MADI"),"—",IF(OR(AE$44="IPI",AE$44="IP in"),IF(MOD(AE59-1,9)&gt;=8,"—",16*AE59),"Err"))))</f>
        <v xml:space="preserve"> </v>
      </c>
      <c r="AG60" s="10" t="str">
        <f>IF(OR(AG$44="S",AG$44="STD",AG$44="",AG$44="A",AG$44="AES",AG$44="F",AG$44="Fiber")," ",IF(OR(AG$44="FS",AG$44="D",AG$44="DIS"),IF(MOD(AG59,9)=0,"—",16*AG59-15),IF(OR(AG$44="M",AG$44="MADI"),"—",IF(OR(AG$44="IPI",AG$44="IP in"),IF(MOD(AG59-1,9)&gt;=8,"—",16*AG59-15),"Err"))))</f>
        <v>—</v>
      </c>
      <c r="AH60" s="7" t="str">
        <f>IF(OR(AG$44="S",AG$44="STD",AG$44="",AG$44="A",AG$44="AES",AG$44="F",AG$44="Fiber")," ",IF(OR(AG$44="FS",AG$44="D",AG$44="DIS"),IF(MOD(AG59,9)=0,"—",16*AG59),IF(OR(AG$44="M",AG$44="MADI"),"—",IF(OR(AG$44="IPI",AG$44="IP in"),IF(MOD(AG59-1,9)&gt;=8,"—",16*AG59),"Err"))))</f>
        <v>—</v>
      </c>
      <c r="AI60" s="10">
        <f>IF(OR(AI$44="S",AI$44="STD",AI$44="",AI$44="A",AI$44="AES",AI$44="F",AI$44="Fiber")," ",IF(OR(AI$44="FS",AI$44="D",AI$44="DIS"),IF(MOD(AI59,9)=0,"—",16*AI59-15),IF(OR(AI$44="M",AI$44="MADI"),"—",IF(OR(AI$44="IPI",AI$44="IP in"),IF(MOD(AI59-1,9)&gt;=8,"—",16*AI59-15),"Err"))))</f>
        <v>2129</v>
      </c>
      <c r="AJ60" s="7">
        <f>IF(OR(AI$44="S",AI$44="STD",AI$44="",AI$44="A",AI$44="AES",AI$44="F",AI$44="Fiber")," ",IF(OR(AI$44="FS",AI$44="D",AI$44="DIS"),IF(MOD(AI59,9)=0,"—",16*AI59),IF(OR(AI$44="M",AI$44="MADI"),"—",IF(OR(AI$44="IPI",AI$44="IP in"),IF(MOD(AI59-1,9)&gt;=8,"—",16*AI59),"Err"))))</f>
        <v>2144</v>
      </c>
      <c r="AK60" s="10" t="str">
        <f>IF(OR(AK$44="S",AK$44="STD",AK$44="",AK$44="A",AK$44="AES",AK$44="F",AK$44="Fiber")," ",IF(OR(AK$44="FS",AK$44="D",AK$44="DIS"),IF(MOD(AK59,9)=0,"—",16*AK59-15),IF(OR(AK$44="M",AK$44="MADI"),"—",IF(OR(AK$44="IPI",AK$44="IP in"),IF(MOD(AK59-1,9)&gt;=8,"—",16*AK59-15),"Err"))))</f>
        <v xml:space="preserve"> </v>
      </c>
      <c r="AL60" s="7" t="str">
        <f>IF(OR(AK$44="S",AK$44="STD",AK$44="",AK$44="A",AK$44="AES",AK$44="F",AK$44="Fiber")," ",IF(OR(AK$44="FS",AK$44="D",AK$44="DIS"),IF(MOD(AK59,9)=0,"—",16*AK59),IF(OR(AK$44="M",AK$44="MADI"),"—",IF(OR(AK$44="IPI",AK$44="IP in"),IF(MOD(AK59-1,9)&gt;=8,"—",16*AK59),"Err"))))</f>
        <v xml:space="preserve"> </v>
      </c>
      <c r="AM60" s="10" t="str">
        <f>IF(OR(AM$44="S",AM$44="STD",AM$44="",AM$44="A",AM$44="AES",AM$44="F",AM$44="Fiber")," ",IF(OR(AM$44="FS",AM$44="D",AM$44="DIS"),IF(MOD(AM59,9)=0,"—",16*AM59-15),IF(OR(AM$44="M",AM$44="MADI"),"—",IF(OR(AM$44="IPI",AM$44="IP in"),IF(MOD(AM59-1,9)&gt;=8,"—",16*AM59-15),"Err"))))</f>
        <v xml:space="preserve"> </v>
      </c>
      <c r="AN60" s="7" t="str">
        <f>IF(OR(AM$44="S",AM$44="STD",AM$44="",AM$44="A",AM$44="AES",AM$44="F",AM$44="Fiber")," ",IF(OR(AM$44="FS",AM$44="D",AM$44="DIS"),IF(MOD(AM59,9)=0,"—",16*AM59),IF(OR(AM$44="M",AM$44="MADI"),"—",IF(OR(AM$44="IPI",AM$44="IP in"),IF(MOD(AM59-1,9)&gt;=8,"—",16*AM59),"Err"))))</f>
        <v xml:space="preserve"> </v>
      </c>
      <c r="AO60" s="10">
        <f>IF(OR(AO$44="S",AO$44="STD",AO$44="",AO$44="A",AO$44="AES",AO$44="F",AO$44="Fiber")," ",IF(OR(AO$44="FS",AO$44="D",AO$44="DIS"),IF(MOD(AO59,9)=0,"—",16*AO59-15),IF(OR(AO$44="M",AO$44="MADI"),"—",IF(OR(AO$44="IPI",AO$44="IP in"),IF(MOD(AO59-1,9)&gt;=8,"—",16*AO59-15),"Err"))))</f>
        <v>1697</v>
      </c>
      <c r="AP60" s="7">
        <f>IF(OR(AO$44="S",AO$44="STD",AO$44="",AO$44="A",AO$44="AES",AO$44="F",AO$44="Fiber")," ",IF(OR(AO$44="FS",AO$44="D",AO$44="DIS"),IF(MOD(AO59,9)=0,"—",16*AO59),IF(OR(AO$44="M",AO$44="MADI"),"—",IF(OR(AO$44="IPI",AO$44="IP in"),IF(MOD(AO59-1,9)&gt;=8,"—",16*AO59),"Err"))))</f>
        <v>1712</v>
      </c>
      <c r="AQ60" s="10">
        <f>IF(OR(AQ$44="S",AQ$44="STD",AQ$44="",AQ$44="A",AQ$44="AES",AQ$44="F",AQ$44="Fiber")," ",IF(OR(AQ$44="FS",AQ$44="D",AQ$44="DIS"),IF(MOD(AQ59,9)=0,"—",16*AQ59-15),IF(OR(AQ$44="M",AQ$44="MADI"),"—",IF(OR(AQ$44="IPI",AQ$44="IP in"),IF(MOD(AQ59-1,9)&gt;=8,"—",16*AQ59-15),"Err"))))</f>
        <v>1553</v>
      </c>
      <c r="AR60" s="7">
        <f>IF(OR(AQ$44="S",AQ$44="STD",AQ$44="",AQ$44="A",AQ$44="AES",AQ$44="F",AQ$44="Fiber")," ",IF(OR(AQ$44="FS",AQ$44="D",AQ$44="DIS"),IF(MOD(AQ59,9)=0,"—",16*AQ59),IF(OR(AQ$44="M",AQ$44="MADI"),"—",IF(OR(AQ$44="IPI",AQ$44="IP in"),IF(MOD(AQ59-1,9)&gt;=8,"—",16*AQ59),"Err"))))</f>
        <v>1568</v>
      </c>
      <c r="AS60" s="10">
        <f>IF(OR(AS$44="S",AS$44="STD",AS$44="",AS$44="A",AS$44="AES",AS$44="F",AS$44="Fiber")," ",IF(OR(AS$44="FS",AS$44="D",AS$44="DIS"),IF(MOD(AS59,9)=0,"—",16*AS59-15),IF(OR(AS$44="M",AS$44="MADI"),"—",IF(OR(AS$44="IPI",AS$44="IP in"),IF(MOD(AS59-1,9)&gt;=8,"—",16*AS59-15),"Err"))))</f>
        <v>1409</v>
      </c>
      <c r="AT60" s="7">
        <f>IF(OR(AS$44="S",AS$44="STD",AS$44="",AS$44="A",AS$44="AES",AS$44="F",AS$44="Fiber")," ",IF(OR(AS$44="FS",AS$44="D",AS$44="DIS"),IF(MOD(AS59,9)=0,"—",16*AS59),IF(OR(AS$44="M",AS$44="MADI"),"—",IF(OR(AS$44="IPI",AS$44="IP in"),IF(MOD(AS59-1,9)&gt;=8,"—",16*AS59),"Err"))))</f>
        <v>1424</v>
      </c>
      <c r="AU60" s="10">
        <f>IF(OR(AU$44="S",AU$44="STD",AU$44="",AU$44="A",AU$44="AES",AU$44="F",AU$44="Fiber")," ",IF(OR(AU$44="FS",AU$44="D",AU$44="DIS"),IF(MOD(AU59,9)=0,"—",16*AU59-15),IF(OR(AU$44="M",AU$44="MADI"),"—",IF(OR(AU$44="IPI",AU$44="IP in"),IF(MOD(AU59-1,9)&gt;=8,"—",16*AU59-15),"Err"))))</f>
        <v>1265</v>
      </c>
      <c r="AV60" s="7">
        <f>IF(OR(AU$44="S",AU$44="STD",AU$44="",AU$44="A",AU$44="AES",AU$44="F",AU$44="Fiber")," ",IF(OR(AU$44="FS",AU$44="D",AU$44="DIS"),IF(MOD(AU59,9)=0,"—",16*AU59),IF(OR(AU$44="M",AU$44="MADI"),"—",IF(OR(AU$44="IPI",AU$44="IP in"),IF(MOD(AU59-1,9)&gt;=8,"—",16*AU59),"Err"))))</f>
        <v>1280</v>
      </c>
      <c r="AW60" s="10">
        <f>IF(OR(AW$44="S",AW$44="STD",AW$44="",AW$44="A",AW$44="AES",AW$44="F",AW$44="Fiber")," ",IF(OR(AW$44="FS",AW$44="D",AW$44="DIS"),IF(MOD(AW59,9)=0,"—",16*AW59-15),IF(OR(AW$44="M",AW$44="MADI"),"—",IF(OR(AW$44="IPI",AW$44="IP in"),IF(MOD(AW59-1,9)&gt;=8,"—",16*AW59-15),"Err"))))</f>
        <v>1121</v>
      </c>
      <c r="AX60" s="7">
        <f>IF(OR(AW$44="S",AW$44="STD",AW$44="",AW$44="A",AW$44="AES",AW$44="F",AW$44="Fiber")," ",IF(OR(AW$44="FS",AW$44="D",AW$44="DIS"),IF(MOD(AW59,9)=0,"—",16*AW59),IF(OR(AW$44="M",AW$44="MADI"),"—",IF(OR(AW$44="IPI",AW$44="IP in"),IF(MOD(AW59-1,9)&gt;=8,"—",16*AW59),"Err"))))</f>
        <v>1136</v>
      </c>
      <c r="AY60" s="10">
        <f>IF(OR(AY$44="S",AY$44="STD",AY$44="",AY$44="A",AY$44="AES",AY$44="F",AY$44="Fiber")," ",IF(OR(AY$44="FS",AY$44="D",AY$44="DIS"),IF(MOD(AY59,9)=0,"—",16*AY59-15),IF(OR(AY$44="M",AY$44="MADI"),"—",IF(OR(AY$44="IPI",AY$44="IP in"),IF(MOD(AY59-1,9)&gt;=8,"—",16*AY59-15),"Err"))))</f>
        <v>977</v>
      </c>
      <c r="AZ60" s="7">
        <f>IF(OR(AY$44="S",AY$44="STD",AY$44="",AY$44="A",AY$44="AES",AY$44="F",AY$44="Fiber")," ",IF(OR(AY$44="FS",AY$44="D",AY$44="DIS"),IF(MOD(AY59,9)=0,"—",16*AY59),IF(OR(AY$44="M",AY$44="MADI"),"—",IF(OR(AY$44="IPI",AY$44="IP in"),IF(MOD(AY59-1,9)&gt;=8,"—",16*AY59),"Err"))))</f>
        <v>992</v>
      </c>
      <c r="BA60" s="10" t="str">
        <f>IF(OR(BA$44="S",BA$44="STD",BA$44="",BA$44="A",BA$44="AES",BA$44="F",BA$44="Fiber")," ",IF(OR(BA$44="FS",BA$44="D",BA$44="DIS"),IF(MOD(BA59,9)=0,"—",16*BA59-15),IF(OR(BA$44="M",BA$44="MADI"),"—",IF(OR(BA$44="IPI",BA$44="IP in"),IF(MOD(BA59-1,9)&gt;=8,"—",16*BA59-15),"Err"))))</f>
        <v xml:space="preserve"> </v>
      </c>
      <c r="BB60" s="7" t="str">
        <f>IF(OR(BA$44="S",BA$44="STD",BA$44="",BA$44="A",BA$44="AES",BA$44="F",BA$44="Fiber")," ",IF(OR(BA$44="FS",BA$44="D",BA$44="DIS"),IF(MOD(BA59,9)=0,"—",16*BA59),IF(OR(BA$44="M",BA$44="MADI"),"—",IF(OR(BA$44="IPI",BA$44="IP in"),IF(MOD(BA59-1,9)&gt;=8,"—",16*BA59),"Err"))))</f>
        <v xml:space="preserve"> </v>
      </c>
      <c r="BC60" s="10" t="str">
        <f>IF(OR(BC$44="S",BC$44="STD",BC$44="",BC$44="A",BC$44="AES",BC$44="F",BC$44="Fiber")," ",IF(OR(BC$44="FS",BC$44="D",BC$44="DIS"),IF(MOD(BC59,9)=0,"—",16*BC59-15),IF(OR(BC$44="M",BC$44="MADI"),"—",IF(OR(BC$44="IPI",BC$44="IP in"),IF(MOD(BC59-1,9)&gt;=8,"—",16*BC59-15),"Err"))))</f>
        <v xml:space="preserve"> </v>
      </c>
      <c r="BD60" s="7" t="str">
        <f>IF(OR(BC$44="S",BC$44="STD",BC$44="",BC$44="A",BC$44="AES",BC$44="F",BC$44="Fiber")," ",IF(OR(BC$44="FS",BC$44="D",BC$44="DIS"),IF(MOD(BC59,9)=0,"—",16*BC59),IF(OR(BC$44="M",BC$44="MADI"),"—",IF(OR(BC$44="IPI",BC$44="IP in"),IF(MOD(BC59-1,9)&gt;=8,"—",16*BC59),"Err"))))</f>
        <v xml:space="preserve"> </v>
      </c>
      <c r="BE60" s="10" t="str">
        <f>IF(OR(BE$44="S",BE$44="STD",BE$44="",BE$44="A",BE$44="AES",BE$44="F",BE$44="Fiber")," ",IF(OR(BE$44="FS",BE$44="D",BE$44="DIS"),IF(MOD(BE59,9)=0,"—",16*BE59-15),IF(OR(BE$44="M",BE$44="MADI"),"—",IF(OR(BE$44="IPI",BE$44="IP in"),IF(MOD(BE59-1,9)&gt;=8,"—",16*BE59-15),"Err"))))</f>
        <v>—</v>
      </c>
      <c r="BF60" s="7" t="str">
        <f>IF(OR(BE$44="S",BE$44="STD",BE$44="",BE$44="A",BE$44="AES",BE$44="F",BE$44="Fiber")," ",IF(OR(BE$44="FS",BE$44="D",BE$44="DIS"),IF(MOD(BE59,9)=0,"—",16*BE59),IF(OR(BE$44="M",BE$44="MADI"),"—",IF(OR(BE$44="IPI",BE$44="IP in"),IF(MOD(BE59-1,9)&gt;=8,"—",16*BE59),"Err"))))</f>
        <v>—</v>
      </c>
      <c r="BG60" s="10">
        <f>IF(OR(BG$44="S",BG$44="STD",BG$44="",BG$44="A",BG$44="AES",BG$44="F",BG$44="Fiber")," ",IF(OR(BG$44="FS",BG$44="D",BG$44="DIS"),IF(MOD(BG59,9)=0,"—",16*BG59-15),IF(OR(BG$44="M",BG$44="MADI"),"—",IF(OR(BG$44="IPI",BG$44="IP in"),IF(MOD(BG59-1,9)&gt;=8,"—",16*BG59-15),"Err"))))</f>
        <v>401</v>
      </c>
      <c r="BH60" s="7">
        <f>IF(OR(BG$44="S",BG$44="STD",BG$44="",BG$44="A",BG$44="AES",BG$44="F",BG$44="Fiber")," ",IF(OR(BG$44="FS",BG$44="D",BG$44="DIS"),IF(MOD(BG59,9)=0,"—",16*BG59),IF(OR(BG$44="M",BG$44="MADI"),"—",IF(OR(BG$44="IPI",BG$44="IP in"),IF(MOD(BG59-1,9)&gt;=8,"—",16*BG59),"Err"))))</f>
        <v>416</v>
      </c>
      <c r="BI60" s="10" t="str">
        <f>IF(OR(BI$44="S",BI$44="STD",BI$44="",BI$44="A",BI$44="AES",BI$44="F",BI$44="Fiber")," ",IF(OR(BI$44="FS",BI$44="D",BI$44="DIS"),IF(MOD(BI59,9)=0,"—",16*BI59-15),IF(OR(BI$44="M",BI$44="MADI"),"—",IF(OR(BI$44="IPI",BI$44="IP in"),IF(MOD(BI59-1,9)&gt;=8,"—",16*BI59-15),"Err"))))</f>
        <v xml:space="preserve"> </v>
      </c>
      <c r="BJ60" s="7" t="str">
        <f>IF(OR(BI$44="S",BI$44="STD",BI$44="",BI$44="A",BI$44="AES",BI$44="F",BI$44="Fiber")," ",IF(OR(BI$44="FS",BI$44="D",BI$44="DIS"),IF(MOD(BI59,9)=0,"—",16*BI59),IF(OR(BI$44="M",BI$44="MADI"),"—",IF(OR(BI$44="IPI",BI$44="IP in"),IF(MOD(BI59-1,9)&gt;=8,"—",16*BI59),"Err"))))</f>
        <v xml:space="preserve"> </v>
      </c>
      <c r="BK60" s="10" t="str">
        <f>IF(OR(BK$44="S",BK$44="STD",BK$44="",BK$44="A",BK$44="AES",BK$44="F",BK$44="Fiber")," ",IF(OR(BK$44="FS",BK$44="D",BK$44="DIS"),IF(MOD(BK59,9)=0,"—",16*BK59-15),IF(OR(BK$44="M",BK$44="MADI"),"—",IF(OR(BK$44="IPI",BK$44="IP in"),IF(MOD(BK59-1,9)&gt;=8,"—",16*BK59-15),"Err"))))</f>
        <v xml:space="preserve"> </v>
      </c>
      <c r="BL60" s="7" t="str">
        <f>IF(OR(BK$44="S",BK$44="STD",BK$44="",BK$44="A",BK$44="AES",BK$44="F",BK$44="Fiber")," ",IF(OR(BK$44="FS",BK$44="D",BK$44="DIS"),IF(MOD(BK59,9)=0,"—",16*BK59),IF(OR(BK$44="M",BK$44="MADI"),"—",IF(OR(BK$44="IPI",BK$44="IP in"),IF(MOD(BK59-1,9)&gt;=8,"—",16*BK59),"Err"))))</f>
        <v xml:space="preserve"> </v>
      </c>
    </row>
    <row r="61" spans="1:70" x14ac:dyDescent="0.25">
      <c r="A61" s="9">
        <f>(A$43)*9</f>
        <v>288</v>
      </c>
      <c r="B61" s="6"/>
      <c r="C61" s="9">
        <f>(C$43)*9</f>
        <v>279</v>
      </c>
      <c r="D61" s="6"/>
      <c r="E61" s="9">
        <f>(E$43)*9</f>
        <v>270</v>
      </c>
      <c r="F61" s="6"/>
      <c r="G61" s="9">
        <f>(G$43)*9</f>
        <v>261</v>
      </c>
      <c r="H61" s="6"/>
      <c r="I61" s="9">
        <f>(I$43)*9</f>
        <v>252</v>
      </c>
      <c r="J61" s="6"/>
      <c r="K61" s="9">
        <f>(K$43)*9</f>
        <v>243</v>
      </c>
      <c r="L61" s="6"/>
      <c r="M61" s="9">
        <f>(M$43)*9</f>
        <v>234</v>
      </c>
      <c r="N61" s="6"/>
      <c r="O61" s="9">
        <f>(O$43)*9</f>
        <v>225</v>
      </c>
      <c r="P61" s="6"/>
      <c r="Q61" s="9">
        <f>(Q$43)*9</f>
        <v>216</v>
      </c>
      <c r="R61" s="6"/>
      <c r="S61" s="9">
        <f>(S$43)*9</f>
        <v>207</v>
      </c>
      <c r="T61" s="6"/>
      <c r="U61" s="9">
        <f>(U$43)*9</f>
        <v>198</v>
      </c>
      <c r="V61" s="6"/>
      <c r="W61" s="9">
        <f>(W$43)*9</f>
        <v>189</v>
      </c>
      <c r="X61" s="6"/>
      <c r="Y61" s="9">
        <f>(Y$43)*9</f>
        <v>180</v>
      </c>
      <c r="Z61" s="6"/>
      <c r="AA61" s="9">
        <f>(AA$43)*9</f>
        <v>171</v>
      </c>
      <c r="AB61" s="6"/>
      <c r="AC61" s="9">
        <f>(AC$43)*9</f>
        <v>162</v>
      </c>
      <c r="AD61" s="6"/>
      <c r="AE61" s="9">
        <f>(AE$43)*9</f>
        <v>153</v>
      </c>
      <c r="AF61" s="6"/>
      <c r="AG61" s="9">
        <f>(AG$43)*9</f>
        <v>144</v>
      </c>
      <c r="AH61" s="6"/>
      <c r="AI61" s="9">
        <f>(AI$43)*9</f>
        <v>135</v>
      </c>
      <c r="AJ61" s="6"/>
      <c r="AK61" s="9">
        <f>(AK$43)*9</f>
        <v>126</v>
      </c>
      <c r="AL61" s="6"/>
      <c r="AM61" s="9">
        <f>(AM$43)*9</f>
        <v>117</v>
      </c>
      <c r="AN61" s="6"/>
      <c r="AO61" s="9">
        <f>(AO$43)*9</f>
        <v>108</v>
      </c>
      <c r="AP61" s="6"/>
      <c r="AQ61" s="9">
        <f>(AQ$43)*9</f>
        <v>99</v>
      </c>
      <c r="AR61" s="6"/>
      <c r="AS61" s="9">
        <f>(AS$43)*9</f>
        <v>90</v>
      </c>
      <c r="AT61" s="6"/>
      <c r="AU61" s="9">
        <f>(AU$43)*9</f>
        <v>81</v>
      </c>
      <c r="AV61" s="6"/>
      <c r="AW61" s="9">
        <f>(AW$43)*9</f>
        <v>72</v>
      </c>
      <c r="AX61" s="6"/>
      <c r="AY61" s="9">
        <f>(AY$43)*9</f>
        <v>63</v>
      </c>
      <c r="AZ61" s="6"/>
      <c r="BA61" s="9">
        <f>(BA$43)*9</f>
        <v>54</v>
      </c>
      <c r="BB61" s="6"/>
      <c r="BC61" s="9">
        <f>(BC$43)*9</f>
        <v>45</v>
      </c>
      <c r="BD61" s="6"/>
      <c r="BE61" s="9">
        <f>(BE$43)*9</f>
        <v>36</v>
      </c>
      <c r="BF61" s="6"/>
      <c r="BG61" s="9">
        <f>(BG$43)*9</f>
        <v>27</v>
      </c>
      <c r="BH61" s="6"/>
      <c r="BI61" s="9">
        <f>(BI$43)*9</f>
        <v>18</v>
      </c>
      <c r="BJ61" s="6"/>
      <c r="BK61" s="9">
        <f>(BK$43)*9</f>
        <v>9</v>
      </c>
      <c r="BL61" s="6"/>
    </row>
    <row r="62" spans="1:70" x14ac:dyDescent="0.25">
      <c r="A62" s="10" t="str">
        <f>IF(OR(A$44="S",A$44="STD",A$44="",A$44="A",A$44="AES",A$44="F",A$44="Fiber")," ",IF(OR(A$44="FS",A$44="D",A$44="DIS"),IF(MOD(A61,9)=0,"—",16*A61-15),IF(OR(A$44="M",A$44="MADI"),"—",IF(OR(A$44="IPI",A$44="IP in"),IF(MOD(A61-1,9)&gt;=8,"—",16*A61-15),"Err"))))</f>
        <v>—</v>
      </c>
      <c r="B62" s="7" t="str">
        <f>IF(OR(A$44="S",A$44="STD",A$44="",A$44="A",A$44="AES",A$44="F",A$44="Fiber")," ",IF(OR(A$44="FS",A$44="D",A$44="DIS"),IF(MOD(A61,9)=0,"—",16*A61),IF(OR(A$44="M",A$44="MADI"),"—",IF(OR(A$44="IPI",A$44="IP in"),IF(MOD(A61-1,9)&gt;=8,"—",16*A61),"Err"))))</f>
        <v>—</v>
      </c>
      <c r="C62" s="10" t="str">
        <f>IF(OR(C$44="S",C$44="STD",C$44="",C$44="A",C$44="AES",C$44="F",C$44="Fiber")," ",IF(OR(C$44="FS",C$44="D",C$44="DIS"),IF(MOD(C61,9)=0,"—",16*C61-15),IF(OR(C$44="M",C$44="MADI"),"—",IF(OR(C$44="IPI",C$44="IP in"),IF(MOD(C61-1,9)&gt;=8,"—",16*C61-15),"Err"))))</f>
        <v>—</v>
      </c>
      <c r="D62" s="7" t="str">
        <f>IF(OR(C$44="S",C$44="STD",C$44="",C$44="A",C$44="AES",C$44="F",C$44="Fiber")," ",IF(OR(C$44="FS",C$44="D",C$44="DIS"),IF(MOD(C61,9)=0,"—",16*C61),IF(OR(C$44="M",C$44="MADI"),"—",IF(OR(C$44="IPI",C$44="IP in"),IF(MOD(C61-1,9)&gt;=8,"—",16*C61),"Err"))))</f>
        <v>—</v>
      </c>
      <c r="E62" s="10" t="str">
        <f>IF(OR(E$44="S",E$44="STD",E$44="",E$44="A",E$44="AES",E$44="F",E$44="Fiber")," ",IF(OR(E$44="FS",E$44="D",E$44="DIS"),IF(MOD(E61,9)=0,"—",16*E61-15),IF(OR(E$44="M",E$44="MADI"),"—",IF(OR(E$44="IPI",E$44="IP in"),IF(MOD(E61-1,9)&gt;=8,"—",16*E61-15),"Err"))))</f>
        <v>—</v>
      </c>
      <c r="F62" s="7" t="str">
        <f>IF(OR(E$44="S",E$44="STD",E$44="",E$44="A",E$44="AES",E$44="F",E$44="Fiber")," ",IF(OR(E$44="FS",E$44="D",E$44="DIS"),IF(MOD(E61,9)=0,"—",16*E61),IF(OR(E$44="M",E$44="MADI"),"—",IF(OR(E$44="IPI",E$44="IP in"),IF(MOD(E61-1,9)&gt;=8,"—",16*E61),"Err"))))</f>
        <v>—</v>
      </c>
      <c r="G62" s="10" t="str">
        <f>IF(OR(G$44="S",G$44="STD",G$44="",G$44="A",G$44="AES",G$44="F",G$44="Fiber")," ",IF(OR(G$44="FS",G$44="D",G$44="DIS"),IF(MOD(G61,9)=0,"—",16*G61-15),IF(OR(G$44="M",G$44="MADI"),"—",IF(OR(G$44="IPI",G$44="IP in"),IF(MOD(G61-1,9)&gt;=8,"—",16*G61-15),"Err"))))</f>
        <v>—</v>
      </c>
      <c r="H62" s="7" t="str">
        <f>IF(OR(G$44="S",G$44="STD",G$44="",G$44="A",G$44="AES",G$44="F",G$44="Fiber")," ",IF(OR(G$44="FS",G$44="D",G$44="DIS"),IF(MOD(G61,9)=0,"—",16*G61),IF(OR(G$44="M",G$44="MADI"),"—",IF(OR(G$44="IPI",G$44="IP in"),IF(MOD(G61-1,9)&gt;=8,"—",16*G61),"Err"))))</f>
        <v>—</v>
      </c>
      <c r="I62" s="10" t="str">
        <f>IF(OR(I$44="S",I$44="STD",I$44="",I$44="A",I$44="AES",I$44="F",I$44="Fiber")," ",IF(OR(I$44="FS",I$44="D",I$44="DIS"),IF(MOD(I61,9)=0,"—",16*I61-15),IF(OR(I$44="M",I$44="MADI"),"—",IF(OR(I$44="IPI",I$44="IP in"),IF(MOD(I61-1,9)&gt;=8,"—",16*I61-15),"Err"))))</f>
        <v>—</v>
      </c>
      <c r="J62" s="7" t="str">
        <f>IF(OR(I$44="S",I$44="STD",I$44="",I$44="A",I$44="AES",I$44="F",I$44="Fiber")," ",IF(OR(I$44="FS",I$44="D",I$44="DIS"),IF(MOD(I61,9)=0,"—",16*I61),IF(OR(I$44="M",I$44="MADI"),"—",IF(OR(I$44="IPI",I$44="IP in"),IF(MOD(I61-1,9)&gt;=8,"—",16*I61),"Err"))))</f>
        <v>—</v>
      </c>
      <c r="K62" s="10" t="str">
        <f>IF(OR(K$44="S",K$44="STD",K$44="",K$44="A",K$44="AES",K$44="F",K$44="Fiber")," ",IF(OR(K$44="FS",K$44="D",K$44="DIS"),IF(MOD(K61,9)=0,"—",16*K61-15),IF(OR(K$44="M",K$44="MADI"),"—",IF(OR(K$44="IPI",K$44="IP in"),IF(MOD(K61-1,9)&gt;=8,"—",16*K61-15),"Err"))))</f>
        <v>—</v>
      </c>
      <c r="L62" s="7" t="str">
        <f>IF(OR(K$44="S",K$44="STD",K$44="",K$44="A",K$44="AES",K$44="F",K$44="Fiber")," ",IF(OR(K$44="FS",K$44="D",K$44="DIS"),IF(MOD(K61,9)=0,"—",16*K61),IF(OR(K$44="M",K$44="MADI"),"—",IF(OR(K$44="IPI",K$44="IP in"),IF(MOD(K61-1,9)&gt;=8,"—",16*K61),"Err"))))</f>
        <v>—</v>
      </c>
      <c r="M62" s="10" t="str">
        <f>IF(OR(M$44="S",M$44="STD",M$44="",M$44="A",M$44="AES",M$44="F",M$44="Fiber")," ",IF(OR(M$44="FS",M$44="D",M$44="DIS"),IF(MOD(M61,9)=0,"—",16*M61-15),IF(OR(M$44="M",M$44="MADI"),"—",IF(OR(M$44="IPI",M$44="IP in"),IF(MOD(M61-1,9)&gt;=8,"—",16*M61-15),"Err"))))</f>
        <v>—</v>
      </c>
      <c r="N62" s="7" t="str">
        <f>IF(OR(M$44="S",M$44="STD",M$44="",M$44="A",M$44="AES",M$44="F",M$44="Fiber")," ",IF(OR(M$44="FS",M$44="D",M$44="DIS"),IF(MOD(M61,9)=0,"—",16*M61),IF(OR(M$44="M",M$44="MADI"),"—",IF(OR(M$44="IPI",M$44="IP in"),IF(MOD(M61-1,9)&gt;=8,"—",16*M61),"Err"))))</f>
        <v>—</v>
      </c>
      <c r="O62" s="10" t="str">
        <f>IF(OR(O$44="S",O$44="STD",O$44="",O$44="A",O$44="AES",O$44="F",O$44="Fiber")," ",IF(OR(O$44="FS",O$44="D",O$44="DIS"),IF(MOD(O61,9)=0,"—",16*O61-15),IF(OR(O$44="M",O$44="MADI"),"—",IF(OR(O$44="IPI",O$44="IP in"),IF(MOD(O61-1,9)&gt;=8,"—",16*O61-15),"Err"))))</f>
        <v>—</v>
      </c>
      <c r="P62" s="7" t="str">
        <f>IF(OR(O$44="S",O$44="STD",O$44="",O$44="A",O$44="AES",O$44="F",O$44="Fiber")," ",IF(OR(O$44="FS",O$44="D",O$44="DIS"),IF(MOD(O61,9)=0,"—",16*O61),IF(OR(O$44="M",O$44="MADI"),"—",IF(OR(O$44="IPI",O$44="IP in"),IF(MOD(O61-1,9)&gt;=8,"—",16*O61),"Err"))))</f>
        <v>—</v>
      </c>
      <c r="Q62" s="10" t="str">
        <f>IF(OR(Q$44="S",Q$44="STD",Q$44="",Q$44="A",Q$44="AES",Q$44="F",Q$44="Fiber")," ",IF(OR(Q$44="FS",Q$44="D",Q$44="DIS"),IF(MOD(Q61,9)=0,"—",16*Q61-15),IF(OR(Q$44="M",Q$44="MADI"),"—",IF(OR(Q$44="IPI",Q$44="IP in"),IF(MOD(Q61-1,9)&gt;=8,"—",16*Q61-15),"Err"))))</f>
        <v>—</v>
      </c>
      <c r="R62" s="7" t="str">
        <f>IF(OR(Q$44="S",Q$44="STD",Q$44="",Q$44="A",Q$44="AES",Q$44="F",Q$44="Fiber")," ",IF(OR(Q$44="FS",Q$44="D",Q$44="DIS"),IF(MOD(Q61,9)=0,"—",16*Q61),IF(OR(Q$44="M",Q$44="MADI"),"—",IF(OR(Q$44="IPI",Q$44="IP in"),IF(MOD(Q61-1,9)&gt;=8,"—",16*Q61),"Err"))))</f>
        <v>—</v>
      </c>
      <c r="S62" s="10" t="str">
        <f>IF(OR(S$44="S",S$44="STD",S$44="",S$44="A",S$44="AES",S$44="F",S$44="Fiber")," ",IF(OR(S$44="FS",S$44="D",S$44="DIS"),IF(MOD(S61,9)=0,"—",16*S61-15),IF(OR(S$44="M",S$44="MADI"),"—",IF(OR(S$44="IPI",S$44="IP in"),IF(MOD(S61-1,9)&gt;=8,"—",16*S61-15),"Err"))))</f>
        <v>—</v>
      </c>
      <c r="T62" s="7" t="str">
        <f>IF(OR(S$44="S",S$44="STD",S$44="",S$44="A",S$44="AES",S$44="F",S$44="Fiber")," ",IF(OR(S$44="FS",S$44="D",S$44="DIS"),IF(MOD(S61,9)=0,"—",16*S61),IF(OR(S$44="M",S$44="MADI"),"—",IF(OR(S$44="IPI",S$44="IP in"),IF(MOD(S61-1,9)&gt;=8,"—",16*S61),"Err"))))</f>
        <v>—</v>
      </c>
      <c r="U62" s="10" t="str">
        <f>IF(OR(U$44="S",U$44="STD",U$44="",U$44="A",U$44="AES",U$44="F",U$44="Fiber")," ",IF(OR(U$44="FS",U$44="D",U$44="DIS"),IF(MOD(U61,9)=0,"—",16*U61-15),IF(OR(U$44="M",U$44="MADI"),"—",IF(OR(U$44="IPI",U$44="IP in"),IF(MOD(U61-1,9)&gt;=8,"—",16*U61-15),"Err"))))</f>
        <v>—</v>
      </c>
      <c r="V62" s="7" t="str">
        <f>IF(OR(U$44="S",U$44="STD",U$44="",U$44="A",U$44="AES",U$44="F",U$44="Fiber")," ",IF(OR(U$44="FS",U$44="D",U$44="DIS"),IF(MOD(U61,9)=0,"—",16*U61),IF(OR(U$44="M",U$44="MADI"),"—",IF(OR(U$44="IPI",U$44="IP in"),IF(MOD(U61-1,9)&gt;=8,"—",16*U61),"Err"))))</f>
        <v>—</v>
      </c>
      <c r="W62" s="10" t="str">
        <f>IF(OR(W$44="S",W$44="STD",W$44="",W$44="A",W$44="AES",W$44="F",W$44="Fiber")," ",IF(OR(W$44="FS",W$44="D",W$44="DIS"),IF(MOD(W61,9)=0,"—",16*W61-15),IF(OR(W$44="M",W$44="MADI"),"—",IF(OR(W$44="IPI",W$44="IP in"),IF(MOD(W61-1,9)&gt;=8,"—",16*W61-15),"Err"))))</f>
        <v>—</v>
      </c>
      <c r="X62" s="7" t="str">
        <f>IF(OR(W$44="S",W$44="STD",W$44="",W$44="A",W$44="AES",W$44="F",W$44="Fiber")," ",IF(OR(W$44="FS",W$44="D",W$44="DIS"),IF(MOD(W61,9)=0,"—",16*W61),IF(OR(W$44="M",W$44="MADI"),"—",IF(OR(W$44="IPI",W$44="IP in"),IF(MOD(W61-1,9)&gt;=8,"—",16*W61),"Err"))))</f>
        <v>—</v>
      </c>
      <c r="Y62" s="10" t="str">
        <f>IF(OR(Y$44="S",Y$44="STD",Y$44="",Y$44="A",Y$44="AES",Y$44="F",Y$44="Fiber")," ",IF(OR(Y$44="FS",Y$44="D",Y$44="DIS"),IF(MOD(Y61,9)=0,"—",16*Y61-15),IF(OR(Y$44="M",Y$44="MADI"),"—",IF(OR(Y$44="IPI",Y$44="IP in"),IF(MOD(Y61-1,9)&gt;=8,"—",16*Y61-15),"Err"))))</f>
        <v>—</v>
      </c>
      <c r="Z62" s="7" t="str">
        <f>IF(OR(Y$44="S",Y$44="STD",Y$44="",Y$44="A",Y$44="AES",Y$44="F",Y$44="Fiber")," ",IF(OR(Y$44="FS",Y$44="D",Y$44="DIS"),IF(MOD(Y61,9)=0,"—",16*Y61),IF(OR(Y$44="M",Y$44="MADI"),"—",IF(OR(Y$44="IPI",Y$44="IP in"),IF(MOD(Y61-1,9)&gt;=8,"—",16*Y61),"Err"))))</f>
        <v>—</v>
      </c>
      <c r="AA62" s="10" t="str">
        <f>IF(OR(AA$44="S",AA$44="STD",AA$44="",AA$44="A",AA$44="AES",AA$44="F",AA$44="Fiber")," ",IF(OR(AA$44="FS",AA$44="D",AA$44="DIS"),IF(MOD(AA61,9)=0,"—",16*AA61-15),IF(OR(AA$44="M",AA$44="MADI"),"—",IF(OR(AA$44="IPI",AA$44="IP in"),IF(MOD(AA61-1,9)&gt;=8,"—",16*AA61-15),"Err"))))</f>
        <v>—</v>
      </c>
      <c r="AB62" s="7" t="str">
        <f>IF(OR(AA$44="S",AA$44="STD",AA$44="",AA$44="A",AA$44="AES",AA$44="F",AA$44="Fiber")," ",IF(OR(AA$44="FS",AA$44="D",AA$44="DIS"),IF(MOD(AA61,9)=0,"—",16*AA61),IF(OR(AA$44="M",AA$44="MADI"),"—",IF(OR(AA$44="IPI",AA$44="IP in"),IF(MOD(AA61-1,9)&gt;=8,"—",16*AA61),"Err"))))</f>
        <v>—</v>
      </c>
      <c r="AC62" s="10" t="str">
        <f>IF(OR(AC$44="S",AC$44="STD",AC$44="",AC$44="A",AC$44="AES",AC$44="F",AC$44="Fiber")," ",IF(OR(AC$44="FS",AC$44="D",AC$44="DIS"),IF(MOD(AC61,9)=0,"—",16*AC61-15),IF(OR(AC$44="M",AC$44="MADI"),"—",IF(OR(AC$44="IPI",AC$44="IP in"),IF(MOD(AC61-1,9)&gt;=8,"—",16*AC61-15),"Err"))))</f>
        <v xml:space="preserve"> </v>
      </c>
      <c r="AD62" s="7" t="str">
        <f>IF(OR(AC$44="S",AC$44="STD",AC$44="",AC$44="A",AC$44="AES",AC$44="F",AC$44="Fiber")," ",IF(OR(AC$44="FS",AC$44="D",AC$44="DIS"),IF(MOD(AC61,9)=0,"—",16*AC61),IF(OR(AC$44="M",AC$44="MADI"),"—",IF(OR(AC$44="IPI",AC$44="IP in"),IF(MOD(AC61-1,9)&gt;=8,"—",16*AC61),"Err"))))</f>
        <v xml:space="preserve"> </v>
      </c>
      <c r="AE62" s="10" t="str">
        <f>IF(OR(AE$44="S",AE$44="STD",AE$44="",AE$44="A",AE$44="AES",AE$44="F",AE$44="Fiber")," ",IF(OR(AE$44="FS",AE$44="D",AE$44="DIS"),IF(MOD(AE61,9)=0,"—",16*AE61-15),IF(OR(AE$44="M",AE$44="MADI"),"—",IF(OR(AE$44="IPI",AE$44="IP in"),IF(MOD(AE61-1,9)&gt;=8,"—",16*AE61-15),"Err"))))</f>
        <v xml:space="preserve"> </v>
      </c>
      <c r="AF62" s="7" t="str">
        <f>IF(OR(AE$44="S",AE$44="STD",AE$44="",AE$44="A",AE$44="AES",AE$44="F",AE$44="Fiber")," ",IF(OR(AE$44="FS",AE$44="D",AE$44="DIS"),IF(MOD(AE61,9)=0,"—",16*AE61),IF(OR(AE$44="M",AE$44="MADI"),"—",IF(OR(AE$44="IPI",AE$44="IP in"),IF(MOD(AE61-1,9)&gt;=8,"—",16*AE61),"Err"))))</f>
        <v xml:space="preserve"> </v>
      </c>
      <c r="AG62" s="10" t="str">
        <f>IF(OR(AG$44="S",AG$44="STD",AG$44="",AG$44="A",AG$44="AES",AG$44="F",AG$44="Fiber")," ",IF(OR(AG$44="FS",AG$44="D",AG$44="DIS"),IF(MOD(AG61,9)=0,"—",16*AG61-15),IF(OR(AG$44="M",AG$44="MADI"),"—",IF(OR(AG$44="IPI",AG$44="IP in"),IF(MOD(AG61-1,9)&gt;=8,"—",16*AG61-15),"Err"))))</f>
        <v>—</v>
      </c>
      <c r="AH62" s="7" t="str">
        <f>IF(OR(AG$44="S",AG$44="STD",AG$44="",AG$44="A",AG$44="AES",AG$44="F",AG$44="Fiber")," ",IF(OR(AG$44="FS",AG$44="D",AG$44="DIS"),IF(MOD(AG61,9)=0,"—",16*AG61),IF(OR(AG$44="M",AG$44="MADI"),"—",IF(OR(AG$44="IPI",AG$44="IP in"),IF(MOD(AG61-1,9)&gt;=8,"—",16*AG61),"Err"))))</f>
        <v>—</v>
      </c>
      <c r="AI62" s="10" t="str">
        <f>IF(OR(AI$44="S",AI$44="STD",AI$44="",AI$44="A",AI$44="AES",AI$44="F",AI$44="Fiber")," ",IF(OR(AI$44="FS",AI$44="D",AI$44="DIS"),IF(MOD(AI61,9)=0,"—",16*AI61-15),IF(OR(AI$44="M",AI$44="MADI"),"—",IF(OR(AI$44="IPI",AI$44="IP in"),IF(MOD(AI61-1,9)&gt;=8,"—",16*AI61-15),"Err"))))</f>
        <v>—</v>
      </c>
      <c r="AJ62" s="7" t="str">
        <f>IF(OR(AI$44="S",AI$44="STD",AI$44="",AI$44="A",AI$44="AES",AI$44="F",AI$44="Fiber")," ",IF(OR(AI$44="FS",AI$44="D",AI$44="DIS"),IF(MOD(AI61,9)=0,"—",16*AI61),IF(OR(AI$44="M",AI$44="MADI"),"—",IF(OR(AI$44="IPI",AI$44="IP in"),IF(MOD(AI61-1,9)&gt;=8,"—",16*AI61),"Err"))))</f>
        <v>—</v>
      </c>
      <c r="AK62" s="10" t="str">
        <f>IF(OR(AK$44="S",AK$44="STD",AK$44="",AK$44="A",AK$44="AES",AK$44="F",AK$44="Fiber")," ",IF(OR(AK$44="FS",AK$44="D",AK$44="DIS"),IF(MOD(AK61,9)=0,"—",16*AK61-15),IF(OR(AK$44="M",AK$44="MADI"),"—",IF(OR(AK$44="IPI",AK$44="IP in"),IF(MOD(AK61-1,9)&gt;=8,"—",16*AK61-15),"Err"))))</f>
        <v xml:space="preserve"> </v>
      </c>
      <c r="AL62" s="7" t="str">
        <f>IF(OR(AK$44="S",AK$44="STD",AK$44="",AK$44="A",AK$44="AES",AK$44="F",AK$44="Fiber")," ",IF(OR(AK$44="FS",AK$44="D",AK$44="DIS"),IF(MOD(AK61,9)=0,"—",16*AK61),IF(OR(AK$44="M",AK$44="MADI"),"—",IF(OR(AK$44="IPI",AK$44="IP in"),IF(MOD(AK61-1,9)&gt;=8,"—",16*AK61),"Err"))))</f>
        <v xml:space="preserve"> </v>
      </c>
      <c r="AM62" s="10" t="str">
        <f>IF(OR(AM$44="S",AM$44="STD",AM$44="",AM$44="A",AM$44="AES",AM$44="F",AM$44="Fiber")," ",IF(OR(AM$44="FS",AM$44="D",AM$44="DIS"),IF(MOD(AM61,9)=0,"—",16*AM61-15),IF(OR(AM$44="M",AM$44="MADI"),"—",IF(OR(AM$44="IPI",AM$44="IP in"),IF(MOD(AM61-1,9)&gt;=8,"—",16*AM61-15),"Err"))))</f>
        <v xml:space="preserve"> </v>
      </c>
      <c r="AN62" s="7" t="str">
        <f>IF(OR(AM$44="S",AM$44="STD",AM$44="",AM$44="A",AM$44="AES",AM$44="F",AM$44="Fiber")," ",IF(OR(AM$44="FS",AM$44="D",AM$44="DIS"),IF(MOD(AM61,9)=0,"—",16*AM61),IF(OR(AM$44="M",AM$44="MADI"),"—",IF(OR(AM$44="IPI",AM$44="IP in"),IF(MOD(AM61-1,9)&gt;=8,"—",16*AM61),"Err"))))</f>
        <v xml:space="preserve"> </v>
      </c>
      <c r="AO62" s="10" t="str">
        <f>IF(OR(AO$44="S",AO$44="STD",AO$44="",AO$44="A",AO$44="AES",AO$44="F",AO$44="Fiber")," ",IF(OR(AO$44="FS",AO$44="D",AO$44="DIS"),IF(MOD(AO61,9)=0,"—",16*AO61-15),IF(OR(AO$44="M",AO$44="MADI"),"—",IF(OR(AO$44="IPI",AO$44="IP in"),IF(MOD(AO61-1,9)&gt;=8,"—",16*AO61-15),"Err"))))</f>
        <v>—</v>
      </c>
      <c r="AP62" s="7" t="str">
        <f>IF(OR(AO$44="S",AO$44="STD",AO$44="",AO$44="A",AO$44="AES",AO$44="F",AO$44="Fiber")," ",IF(OR(AO$44="FS",AO$44="D",AO$44="DIS"),IF(MOD(AO61,9)=0,"—",16*AO61),IF(OR(AO$44="M",AO$44="MADI"),"—",IF(OR(AO$44="IPI",AO$44="IP in"),IF(MOD(AO61-1,9)&gt;=8,"—",16*AO61),"Err"))))</f>
        <v>—</v>
      </c>
      <c r="AQ62" s="10" t="str">
        <f>IF(OR(AQ$44="S",AQ$44="STD",AQ$44="",AQ$44="A",AQ$44="AES",AQ$44="F",AQ$44="Fiber")," ",IF(OR(AQ$44="FS",AQ$44="D",AQ$44="DIS"),IF(MOD(AQ61,9)=0,"—",16*AQ61-15),IF(OR(AQ$44="M",AQ$44="MADI"),"—",IF(OR(AQ$44="IPI",AQ$44="IP in"),IF(MOD(AQ61-1,9)&gt;=8,"—",16*AQ61-15),"Err"))))</f>
        <v>—</v>
      </c>
      <c r="AR62" s="7" t="str">
        <f>IF(OR(AQ$44="S",AQ$44="STD",AQ$44="",AQ$44="A",AQ$44="AES",AQ$44="F",AQ$44="Fiber")," ",IF(OR(AQ$44="FS",AQ$44="D",AQ$44="DIS"),IF(MOD(AQ61,9)=0,"—",16*AQ61),IF(OR(AQ$44="M",AQ$44="MADI"),"—",IF(OR(AQ$44="IPI",AQ$44="IP in"),IF(MOD(AQ61-1,9)&gt;=8,"—",16*AQ61),"Err"))))</f>
        <v>—</v>
      </c>
      <c r="AS62" s="10" t="str">
        <f>IF(OR(AS$44="S",AS$44="STD",AS$44="",AS$44="A",AS$44="AES",AS$44="F",AS$44="Fiber")," ",IF(OR(AS$44="FS",AS$44="D",AS$44="DIS"),IF(MOD(AS61,9)=0,"—",16*AS61-15),IF(OR(AS$44="M",AS$44="MADI"),"—",IF(OR(AS$44="IPI",AS$44="IP in"),IF(MOD(AS61-1,9)&gt;=8,"—",16*AS61-15),"Err"))))</f>
        <v>—</v>
      </c>
      <c r="AT62" s="7" t="str">
        <f>IF(OR(AS$44="S",AS$44="STD",AS$44="",AS$44="A",AS$44="AES",AS$44="F",AS$44="Fiber")," ",IF(OR(AS$44="FS",AS$44="D",AS$44="DIS"),IF(MOD(AS61,9)=0,"—",16*AS61),IF(OR(AS$44="M",AS$44="MADI"),"—",IF(OR(AS$44="IPI",AS$44="IP in"),IF(MOD(AS61-1,9)&gt;=8,"—",16*AS61),"Err"))))</f>
        <v>—</v>
      </c>
      <c r="AU62" s="10" t="str">
        <f>IF(OR(AU$44="S",AU$44="STD",AU$44="",AU$44="A",AU$44="AES",AU$44="F",AU$44="Fiber")," ",IF(OR(AU$44="FS",AU$44="D",AU$44="DIS"),IF(MOD(AU61,9)=0,"—",16*AU61-15),IF(OR(AU$44="M",AU$44="MADI"),"—",IF(OR(AU$44="IPI",AU$44="IP in"),IF(MOD(AU61-1,9)&gt;=8,"—",16*AU61-15),"Err"))))</f>
        <v>—</v>
      </c>
      <c r="AV62" s="7" t="str">
        <f>IF(OR(AU$44="S",AU$44="STD",AU$44="",AU$44="A",AU$44="AES",AU$44="F",AU$44="Fiber")," ",IF(OR(AU$44="FS",AU$44="D",AU$44="DIS"),IF(MOD(AU61,9)=0,"—",16*AU61),IF(OR(AU$44="M",AU$44="MADI"),"—",IF(OR(AU$44="IPI",AU$44="IP in"),IF(MOD(AU61-1,9)&gt;=8,"—",16*AU61),"Err"))))</f>
        <v>—</v>
      </c>
      <c r="AW62" s="10" t="str">
        <f>IF(OR(AW$44="S",AW$44="STD",AW$44="",AW$44="A",AW$44="AES",AW$44="F",AW$44="Fiber")," ",IF(OR(AW$44="FS",AW$44="D",AW$44="DIS"),IF(MOD(AW61,9)=0,"—",16*AW61-15),IF(OR(AW$44="M",AW$44="MADI"),"—",IF(OR(AW$44="IPI",AW$44="IP in"),IF(MOD(AW61-1,9)&gt;=8,"—",16*AW61-15),"Err"))))</f>
        <v>—</v>
      </c>
      <c r="AX62" s="7" t="str">
        <f>IF(OR(AW$44="S",AW$44="STD",AW$44="",AW$44="A",AW$44="AES",AW$44="F",AW$44="Fiber")," ",IF(OR(AW$44="FS",AW$44="D",AW$44="DIS"),IF(MOD(AW61,9)=0,"—",16*AW61),IF(OR(AW$44="M",AW$44="MADI"),"—",IF(OR(AW$44="IPI",AW$44="IP in"),IF(MOD(AW61-1,9)&gt;=8,"—",16*AW61),"Err"))))</f>
        <v>—</v>
      </c>
      <c r="AY62" s="10" t="str">
        <f>IF(OR(AY$44="S",AY$44="STD",AY$44="",AY$44="A",AY$44="AES",AY$44="F",AY$44="Fiber")," ",IF(OR(AY$44="FS",AY$44="D",AY$44="DIS"),IF(MOD(AY61,9)=0,"—",16*AY61-15),IF(OR(AY$44="M",AY$44="MADI"),"—",IF(OR(AY$44="IPI",AY$44="IP in"),IF(MOD(AY61-1,9)&gt;=8,"—",16*AY61-15),"Err"))))</f>
        <v>—</v>
      </c>
      <c r="AZ62" s="7" t="str">
        <f>IF(OR(AY$44="S",AY$44="STD",AY$44="",AY$44="A",AY$44="AES",AY$44="F",AY$44="Fiber")," ",IF(OR(AY$44="FS",AY$44="D",AY$44="DIS"),IF(MOD(AY61,9)=0,"—",16*AY61),IF(OR(AY$44="M",AY$44="MADI"),"—",IF(OR(AY$44="IPI",AY$44="IP in"),IF(MOD(AY61-1,9)&gt;=8,"—",16*AY61),"Err"))))</f>
        <v>—</v>
      </c>
      <c r="BA62" s="10" t="str">
        <f>IF(OR(BA$44="S",BA$44="STD",BA$44="",BA$44="A",BA$44="AES",BA$44="F",BA$44="Fiber")," ",IF(OR(BA$44="FS",BA$44="D",BA$44="DIS"),IF(MOD(BA61,9)=0,"—",16*BA61-15),IF(OR(BA$44="M",BA$44="MADI"),"—",IF(OR(BA$44="IPI",BA$44="IP in"),IF(MOD(BA61-1,9)&gt;=8,"—",16*BA61-15),"Err"))))</f>
        <v xml:space="preserve"> </v>
      </c>
      <c r="BB62" s="7" t="str">
        <f>IF(OR(BA$44="S",BA$44="STD",BA$44="",BA$44="A",BA$44="AES",BA$44="F",BA$44="Fiber")," ",IF(OR(BA$44="FS",BA$44="D",BA$44="DIS"),IF(MOD(BA61,9)=0,"—",16*BA61),IF(OR(BA$44="M",BA$44="MADI"),"—",IF(OR(BA$44="IPI",BA$44="IP in"),IF(MOD(BA61-1,9)&gt;=8,"—",16*BA61),"Err"))))</f>
        <v xml:space="preserve"> </v>
      </c>
      <c r="BC62" s="10" t="str">
        <f>IF(OR(BC$44="S",BC$44="STD",BC$44="",BC$44="A",BC$44="AES",BC$44="F",BC$44="Fiber")," ",IF(OR(BC$44="FS",BC$44="D",BC$44="DIS"),IF(MOD(BC61,9)=0,"—",16*BC61-15),IF(OR(BC$44="M",BC$44="MADI"),"—",IF(OR(BC$44="IPI",BC$44="IP in"),IF(MOD(BC61-1,9)&gt;=8,"—",16*BC61-15),"Err"))))</f>
        <v xml:space="preserve"> </v>
      </c>
      <c r="BD62" s="7" t="str">
        <f>IF(OR(BC$44="S",BC$44="STD",BC$44="",BC$44="A",BC$44="AES",BC$44="F",BC$44="Fiber")," ",IF(OR(BC$44="FS",BC$44="D",BC$44="DIS"),IF(MOD(BC61,9)=0,"—",16*BC61),IF(OR(BC$44="M",BC$44="MADI"),"—",IF(OR(BC$44="IPI",BC$44="IP in"),IF(MOD(BC61-1,9)&gt;=8,"—",16*BC61),"Err"))))</f>
        <v xml:space="preserve"> </v>
      </c>
      <c r="BE62" s="10" t="str">
        <f>IF(OR(BE$44="S",BE$44="STD",BE$44="",BE$44="A",BE$44="AES",BE$44="F",BE$44="Fiber")," ",IF(OR(BE$44="FS",BE$44="D",BE$44="DIS"),IF(MOD(BE61,9)=0,"—",16*BE61-15),IF(OR(BE$44="M",BE$44="MADI"),"—",IF(OR(BE$44="IPI",BE$44="IP in"),IF(MOD(BE61-1,9)&gt;=8,"—",16*BE61-15),"Err"))))</f>
        <v>—</v>
      </c>
      <c r="BF62" s="7" t="str">
        <f>IF(OR(BE$44="S",BE$44="STD",BE$44="",BE$44="A",BE$44="AES",BE$44="F",BE$44="Fiber")," ",IF(OR(BE$44="FS",BE$44="D",BE$44="DIS"),IF(MOD(BE61,9)=0,"—",16*BE61),IF(OR(BE$44="M",BE$44="MADI"),"—",IF(OR(BE$44="IPI",BE$44="IP in"),IF(MOD(BE61-1,9)&gt;=8,"—",16*BE61),"Err"))))</f>
        <v>—</v>
      </c>
      <c r="BG62" s="10" t="str">
        <f>IF(OR(BG$44="S",BG$44="STD",BG$44="",BG$44="A",BG$44="AES",BG$44="F",BG$44="Fiber")," ",IF(OR(BG$44="FS",BG$44="D",BG$44="DIS"),IF(MOD(BG61,9)=0,"—",16*BG61-15),IF(OR(BG$44="M",BG$44="MADI"),"—",IF(OR(BG$44="IPI",BG$44="IP in"),IF(MOD(BG61-1,9)&gt;=8,"—",16*BG61-15),"Err"))))</f>
        <v>—</v>
      </c>
      <c r="BH62" s="7" t="str">
        <f>IF(OR(BG$44="S",BG$44="STD",BG$44="",BG$44="A",BG$44="AES",BG$44="F",BG$44="Fiber")," ",IF(OR(BG$44="FS",BG$44="D",BG$44="DIS"),IF(MOD(BG61,9)=0,"—",16*BG61),IF(OR(BG$44="M",BG$44="MADI"),"—",IF(OR(BG$44="IPI",BG$44="IP in"),IF(MOD(BG61-1,9)&gt;=8,"—",16*BG61),"Err"))))</f>
        <v>—</v>
      </c>
      <c r="BI62" s="10" t="str">
        <f>IF(OR(BI$44="S",BI$44="STD",BI$44="",BI$44="A",BI$44="AES",BI$44="F",BI$44="Fiber")," ",IF(OR(BI$44="FS",BI$44="D",BI$44="DIS"),IF(MOD(BI61,9)=0,"—",16*BI61-15),IF(OR(BI$44="M",BI$44="MADI"),"—",IF(OR(BI$44="IPI",BI$44="IP in"),IF(MOD(BI61-1,9)&gt;=8,"—",16*BI61-15),"Err"))))</f>
        <v xml:space="preserve"> </v>
      </c>
      <c r="BJ62" s="7" t="str">
        <f>IF(OR(BI$44="S",BI$44="STD",BI$44="",BI$44="A",BI$44="AES",BI$44="F",BI$44="Fiber")," ",IF(OR(BI$44="FS",BI$44="D",BI$44="DIS"),IF(MOD(BI61,9)=0,"—",16*BI61),IF(OR(BI$44="M",BI$44="MADI"),"—",IF(OR(BI$44="IPI",BI$44="IP in"),IF(MOD(BI61-1,9)&gt;=8,"—",16*BI61),"Err"))))</f>
        <v xml:space="preserve"> </v>
      </c>
      <c r="BK62" s="10" t="str">
        <f>IF(OR(BK$44="S",BK$44="STD",BK$44="",BK$44="A",BK$44="AES",BK$44="F",BK$44="Fiber")," ",IF(OR(BK$44="FS",BK$44="D",BK$44="DIS"),IF(MOD(BK61,9)=0,"—",16*BK61-15),IF(OR(BK$44="M",BK$44="MADI"),"—",IF(OR(BK$44="IPI",BK$44="IP in"),IF(MOD(BK61-1,9)&gt;=8,"—",16*BK61-15),"Err"))))</f>
        <v xml:space="preserve"> </v>
      </c>
      <c r="BL62" s="7" t="str">
        <f>IF(OR(BK$44="S",BK$44="STD",BK$44="",BK$44="A",BK$44="AES",BK$44="F",BK$44="Fiber")," ",IF(OR(BK$44="FS",BK$44="D",BK$44="DIS"),IF(MOD(BK61,9)=0,"—",16*BK61),IF(OR(BK$44="M",BK$44="MADI"),"—",IF(OR(BK$44="IPI",BK$44="IP in"),IF(MOD(BK61-1,9)&gt;=8,"—",16*BK61),"Err"))))</f>
        <v xml:space="preserve"> </v>
      </c>
    </row>
    <row r="64" spans="1:70" x14ac:dyDescent="0.25">
      <c r="A64" s="2">
        <f ca="1">MONTH(TODAY())</f>
        <v>12</v>
      </c>
      <c r="B64" s="22">
        <f ca="1">DAY(TODAY())</f>
        <v>16</v>
      </c>
      <c r="C64" s="34">
        <f ca="1">YEAR(TODAY())</f>
        <v>2014</v>
      </c>
      <c r="D64" s="34"/>
      <c r="G64" t="s">
        <v>11</v>
      </c>
    </row>
  </sheetData>
  <mergeCells count="132">
    <mergeCell ref="C64:D64"/>
    <mergeCell ref="AW1:BL1"/>
    <mergeCell ref="AU2:AV2"/>
    <mergeCell ref="AU3:AV3"/>
    <mergeCell ref="BE2:BF2"/>
    <mergeCell ref="BE3:BF3"/>
    <mergeCell ref="BG2:BH2"/>
    <mergeCell ref="BG3:BH3"/>
    <mergeCell ref="BI2:BJ2"/>
    <mergeCell ref="BI3:BJ3"/>
    <mergeCell ref="AW3:AX3"/>
    <mergeCell ref="AW2:AX2"/>
    <mergeCell ref="AY2:AZ2"/>
    <mergeCell ref="AY3:AZ3"/>
    <mergeCell ref="BA2:BB2"/>
    <mergeCell ref="BC2:BD2"/>
    <mergeCell ref="BC3:BD3"/>
    <mergeCell ref="AS2:AT2"/>
    <mergeCell ref="AS3:AT3"/>
    <mergeCell ref="AQ2:AR2"/>
    <mergeCell ref="AQ3:AR3"/>
    <mergeCell ref="AO2:AP2"/>
    <mergeCell ref="AO3:AP3"/>
    <mergeCell ref="BK2:BL2"/>
    <mergeCell ref="BK3:BL3"/>
    <mergeCell ref="BA3:BB3"/>
    <mergeCell ref="AG2:AH2"/>
    <mergeCell ref="AG3:AH3"/>
    <mergeCell ref="AE2:AF2"/>
    <mergeCell ref="AE3:AF3"/>
    <mergeCell ref="AC2:AD2"/>
    <mergeCell ref="AC3:AD3"/>
    <mergeCell ref="AM2:AN2"/>
    <mergeCell ref="AM3:AN3"/>
    <mergeCell ref="AK2:AL2"/>
    <mergeCell ref="AK3:AL3"/>
    <mergeCell ref="AI2:AJ2"/>
    <mergeCell ref="AI3:AJ3"/>
    <mergeCell ref="U2:V2"/>
    <mergeCell ref="U3:V3"/>
    <mergeCell ref="S2:T2"/>
    <mergeCell ref="S3:T3"/>
    <mergeCell ref="Q2:R2"/>
    <mergeCell ref="Q3:R3"/>
    <mergeCell ref="AA2:AB2"/>
    <mergeCell ref="AA3:AB3"/>
    <mergeCell ref="Y2:Z2"/>
    <mergeCell ref="Y3:Z3"/>
    <mergeCell ref="W2:X2"/>
    <mergeCell ref="W3:X3"/>
    <mergeCell ref="E43:F43"/>
    <mergeCell ref="G43:H43"/>
    <mergeCell ref="I43:J43"/>
    <mergeCell ref="K43:L43"/>
    <mergeCell ref="M43:N43"/>
    <mergeCell ref="O43:P43"/>
    <mergeCell ref="C2:D2"/>
    <mergeCell ref="C3:D3"/>
    <mergeCell ref="A2:B2"/>
    <mergeCell ref="A3:B3"/>
    <mergeCell ref="A43:B43"/>
    <mergeCell ref="C43:D43"/>
    <mergeCell ref="I2:J2"/>
    <mergeCell ref="I3:J3"/>
    <mergeCell ref="G2:H2"/>
    <mergeCell ref="G3:H3"/>
    <mergeCell ref="E2:F2"/>
    <mergeCell ref="E3:F3"/>
    <mergeCell ref="O2:P2"/>
    <mergeCell ref="O3:P3"/>
    <mergeCell ref="M2:N2"/>
    <mergeCell ref="M3:N3"/>
    <mergeCell ref="K2:L2"/>
    <mergeCell ref="K3:L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Q44:R44"/>
    <mergeCell ref="S44:T44"/>
    <mergeCell ref="U44:V44"/>
    <mergeCell ref="W44:X44"/>
    <mergeCell ref="A44:B44"/>
    <mergeCell ref="C44:D44"/>
    <mergeCell ref="E44:F44"/>
    <mergeCell ref="G44:H44"/>
    <mergeCell ref="I44:J44"/>
    <mergeCell ref="K44:L44"/>
    <mergeCell ref="BI44:BJ44"/>
    <mergeCell ref="BK44:BL44"/>
    <mergeCell ref="A1:J1"/>
    <mergeCell ref="A42:J42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</mergeCells>
  <conditionalFormatting sqref="BK4:BK39">
    <cfRule type="expression" dxfId="1151" priority="3478">
      <formula>OR(BK$3="IPO",BK$3="IP out")</formula>
    </cfRule>
    <cfRule type="expression" dxfId="1150" priority="3480">
      <formula>(BK$3="M3")</formula>
    </cfRule>
    <cfRule type="expression" dxfId="1149" priority="4990">
      <formula>OR(BK$3="F",BK$3="Fiber")</formula>
    </cfRule>
    <cfRule type="expression" dxfId="1148" priority="5753">
      <formula>AND(BK$3&lt;&gt;"F",BK$3&lt;&gt;"Fiber",BK$3&lt;&gt;"S",BK$3&lt;&gt;"STD",BK$3&lt;&gt;"E",BK$3&lt;&gt;"EMB",BK$3&lt;&gt;"M",BK$3&lt;&gt;"MADI",BK$3&lt;&gt;"",BK$3&lt;&gt;" ",BK$3&lt;&gt;"A",BK$3&lt;&gt;"AES")</formula>
    </cfRule>
    <cfRule type="expression" dxfId="1147" priority="5754">
      <formula>OR(BK$3="",BK$3=" ")</formula>
    </cfRule>
    <cfRule type="expression" dxfId="1146" priority="5755">
      <formula>OR(BK$3="A",BK$3="AES")</formula>
    </cfRule>
    <cfRule type="expression" dxfId="1145" priority="5756">
      <formula>OR(BK$3="M",BK$3="MADI")</formula>
    </cfRule>
    <cfRule type="expression" dxfId="1144" priority="5757">
      <formula>OR(BK$3="E",BK$3="EMB")</formula>
    </cfRule>
    <cfRule type="expression" dxfId="1143" priority="5758">
      <formula>OR(BK$3="S",BK$3="STD")</formula>
    </cfRule>
  </conditionalFormatting>
  <conditionalFormatting sqref="BL4:BL39">
    <cfRule type="expression" dxfId="1142" priority="3477">
      <formula>OR(BK$3="IPO",BK$3="IP out")</formula>
    </cfRule>
    <cfRule type="expression" dxfId="1141" priority="3479">
      <formula>(BK$3="M3")</formula>
    </cfRule>
    <cfRule type="expression" dxfId="1140" priority="4989">
      <formula>OR(BK$3="F",BK$3="Fiber")</formula>
    </cfRule>
    <cfRule type="expression" dxfId="1139" priority="5747">
      <formula>AND(BK$3&lt;&gt;"F",BK$3&lt;&gt;"Fiber",BK$3&lt;&gt;"S",BK$3&lt;&gt;"STD",BK$3&lt;&gt;"E",BK$3&lt;&gt;"EMB",BK$3&lt;&gt;"M",BK$3&lt;&gt;"MADI",BK$3&lt;&gt;"",BK$3&lt;&gt;" ",BK$3&lt;&gt;"A",BK$3&lt;&gt;"AES")</formula>
    </cfRule>
    <cfRule type="expression" dxfId="1138" priority="5748">
      <formula>OR(BK$3="",BK$3=" ")</formula>
    </cfRule>
    <cfRule type="expression" dxfId="1137" priority="5749">
      <formula>OR(BK$3="A",BK$3="AES")</formula>
    </cfRule>
    <cfRule type="expression" dxfId="1136" priority="5750">
      <formula>OR(BK$3="M",BK$3="MADI")</formula>
    </cfRule>
    <cfRule type="expression" dxfId="1135" priority="5751">
      <formula>OR(BK$3="E",BK$3="EMB")</formula>
    </cfRule>
    <cfRule type="expression" dxfId="1134" priority="5752">
      <formula>OR(BK$3="S",BK$3="STD")</formula>
    </cfRule>
  </conditionalFormatting>
  <conditionalFormatting sqref="BK45:BK62">
    <cfRule type="expression" dxfId="1133" priority="1118">
      <formula>OR(BK$44="IPI",BK$44="IP in")</formula>
    </cfRule>
    <cfRule type="expression" dxfId="1132" priority="3978">
      <formula>OR(BK$44="FS")</formula>
    </cfRule>
    <cfRule type="expression" dxfId="1131" priority="3980">
      <formula>OR(BK$44="F",BK$44="Fiber")</formula>
    </cfRule>
    <cfRule type="expression" dxfId="1130" priority="3987">
      <formula>AND(BK$44&lt;&gt;"FS",BK$44&lt;&gt;"F",BK$44&lt;&gt;"Fiber",BK$44&lt;&gt;"S",BK$44&lt;&gt;"STD",BK$44&lt;&gt;"D",BK$44&lt;&gt;"DIS",BK$44&lt;&gt;"M",BK$44&lt;&gt;"MADI",BK$44&lt;&gt;"",BK$44&lt;&gt;" ",BK$44&lt;&gt;"A",BK$44&lt;&gt;"AES")</formula>
    </cfRule>
    <cfRule type="expression" dxfId="1129" priority="3988">
      <formula>OR(BK$44="",BK$44=" ")</formula>
    </cfRule>
    <cfRule type="expression" dxfId="1128" priority="3989">
      <formula>OR(BK$44="A",BK$44="AES")</formula>
    </cfRule>
    <cfRule type="expression" dxfId="1127" priority="3990">
      <formula>OR(BK$44="M",BK$44="MADI")</formula>
    </cfRule>
    <cfRule type="expression" dxfId="1126" priority="3991">
      <formula>OR(BK$44="D",BK$44="DIS")</formula>
    </cfRule>
    <cfRule type="expression" dxfId="1125" priority="3992">
      <formula>OR(BK$44="S",BK$44="STD")</formula>
    </cfRule>
  </conditionalFormatting>
  <conditionalFormatting sqref="BL45:BL62">
    <cfRule type="expression" dxfId="1124" priority="1117">
      <formula>OR(BK$44="IPI",BK$44="IP in")</formula>
    </cfRule>
    <cfRule type="expression" dxfId="1123" priority="3977">
      <formula>OR(BK$44="FS")</formula>
    </cfRule>
    <cfRule type="expression" dxfId="1122" priority="3979">
      <formula>OR(BK$44="F",BK$44="Fiber")</formula>
    </cfRule>
    <cfRule type="expression" dxfId="1121" priority="3981">
      <formula>AND(BK$44&lt;&gt;"FS",BK$44&lt;&gt;"F",BK$44&lt;&gt;"Fiber",BK$44&lt;&gt;"S",BK$44&lt;&gt;"STD",BK$44&lt;&gt;"D",BK$44&lt;&gt;"DIS",BK$44&lt;&gt;"M",BK$44&lt;&gt;"MADI",BK$44&lt;&gt;"",BK$44&lt;&gt;" ",BK$44&lt;&gt;"A",BK$44&lt;&gt;"AES")</formula>
    </cfRule>
    <cfRule type="expression" dxfId="1120" priority="3982">
      <formula>OR(BK$44="",BK$44=" ")</formula>
    </cfRule>
    <cfRule type="expression" dxfId="1119" priority="3983">
      <formula>OR(BK$44="A",BK$44="AES")</formula>
    </cfRule>
    <cfRule type="expression" dxfId="1118" priority="3984">
      <formula>OR(BK$44="M",BK$44="MADI")</formula>
    </cfRule>
    <cfRule type="expression" dxfId="1117" priority="3985">
      <formula>OR(BK$44="D",BK$44="DIS")</formula>
    </cfRule>
    <cfRule type="expression" dxfId="1116" priority="3986">
      <formula>OR(BK$44="S",BK$44="STD")</formula>
    </cfRule>
  </conditionalFormatting>
  <conditionalFormatting sqref="BI45:BI62">
    <cfRule type="expression" dxfId="1115" priority="1100">
      <formula>OR(BI$44="IPI",BI$44="IP in")</formula>
    </cfRule>
    <cfRule type="expression" dxfId="1114" priority="1102">
      <formula>OR(BI$44="FS")</formula>
    </cfRule>
    <cfRule type="expression" dxfId="1113" priority="1104">
      <formula>OR(BI$44="F",BI$44="Fiber")</formula>
    </cfRule>
    <cfRule type="expression" dxfId="1112" priority="1111">
      <formula>AND(BI$44&lt;&gt;"FS",BI$44&lt;&gt;"F",BI$44&lt;&gt;"Fiber",BI$44&lt;&gt;"S",BI$44&lt;&gt;"STD",BI$44&lt;&gt;"D",BI$44&lt;&gt;"DIS",BI$44&lt;&gt;"M",BI$44&lt;&gt;"MADI",BI$44&lt;&gt;"",BI$44&lt;&gt;" ",BI$44&lt;&gt;"A",BI$44&lt;&gt;"AES")</formula>
    </cfRule>
    <cfRule type="expression" dxfId="1111" priority="1112">
      <formula>OR(BI$44="",BI$44=" ")</formula>
    </cfRule>
    <cfRule type="expression" dxfId="1110" priority="1113">
      <formula>OR(BI$44="A",BI$44="AES")</formula>
    </cfRule>
    <cfRule type="expression" dxfId="1109" priority="1114">
      <formula>OR(BI$44="M",BI$44="MADI")</formula>
    </cfRule>
    <cfRule type="expression" dxfId="1108" priority="1115">
      <formula>OR(BI$44="D",BI$44="DIS")</formula>
    </cfRule>
    <cfRule type="expression" dxfId="1107" priority="1116">
      <formula>OR(BI$44="S",BI$44="STD")</formula>
    </cfRule>
  </conditionalFormatting>
  <conditionalFormatting sqref="BJ45:BJ62">
    <cfRule type="expression" dxfId="1106" priority="1099">
      <formula>OR(BI$44="IPI",BI$44="IP in")</formula>
    </cfRule>
    <cfRule type="expression" dxfId="1105" priority="1101">
      <formula>OR(BI$44="FS")</formula>
    </cfRule>
    <cfRule type="expression" dxfId="1104" priority="1103">
      <formula>OR(BI$44="F",BI$44="Fiber")</formula>
    </cfRule>
    <cfRule type="expression" dxfId="1103" priority="1105">
      <formula>AND(BI$44&lt;&gt;"FS",BI$44&lt;&gt;"F",BI$44&lt;&gt;"Fiber",BI$44&lt;&gt;"S",BI$44&lt;&gt;"STD",BI$44&lt;&gt;"D",BI$44&lt;&gt;"DIS",BI$44&lt;&gt;"M",BI$44&lt;&gt;"MADI",BI$44&lt;&gt;"",BI$44&lt;&gt;" ",BI$44&lt;&gt;"A",BI$44&lt;&gt;"AES")</formula>
    </cfRule>
    <cfRule type="expression" dxfId="1102" priority="1106">
      <formula>OR(BI$44="",BI$44=" ")</formula>
    </cfRule>
    <cfRule type="expression" dxfId="1101" priority="1107">
      <formula>OR(BI$44="A",BI$44="AES")</formula>
    </cfRule>
    <cfRule type="expression" dxfId="1100" priority="1108">
      <formula>OR(BI$44="M",BI$44="MADI")</formula>
    </cfRule>
    <cfRule type="expression" dxfId="1099" priority="1109">
      <formula>OR(BI$44="D",BI$44="DIS")</formula>
    </cfRule>
    <cfRule type="expression" dxfId="1098" priority="1110">
      <formula>OR(BI$44="S",BI$44="STD")</formula>
    </cfRule>
  </conditionalFormatting>
  <conditionalFormatting sqref="BG45:BG62">
    <cfRule type="expression" dxfId="1097" priority="1082">
      <formula>OR(BG$44="IPI",BG$44="IP in")</formula>
    </cfRule>
    <cfRule type="expression" dxfId="1096" priority="1084">
      <formula>OR(BG$44="FS")</formula>
    </cfRule>
    <cfRule type="expression" dxfId="1095" priority="1086">
      <formula>OR(BG$44="F",BG$44="Fiber")</formula>
    </cfRule>
    <cfRule type="expression" dxfId="1094" priority="1093">
      <formula>AND(BG$44&lt;&gt;"FS",BG$44&lt;&gt;"F",BG$44&lt;&gt;"Fiber",BG$44&lt;&gt;"S",BG$44&lt;&gt;"STD",BG$44&lt;&gt;"D",BG$44&lt;&gt;"DIS",BG$44&lt;&gt;"M",BG$44&lt;&gt;"MADI",BG$44&lt;&gt;"",BG$44&lt;&gt;" ",BG$44&lt;&gt;"A",BG$44&lt;&gt;"AES")</formula>
    </cfRule>
    <cfRule type="expression" dxfId="1093" priority="1094">
      <formula>OR(BG$44="",BG$44=" ")</formula>
    </cfRule>
    <cfRule type="expression" dxfId="1092" priority="1095">
      <formula>OR(BG$44="A",BG$44="AES")</formula>
    </cfRule>
    <cfRule type="expression" dxfId="1091" priority="1096">
      <formula>OR(BG$44="M",BG$44="MADI")</formula>
    </cfRule>
    <cfRule type="expression" dxfId="1090" priority="1097">
      <formula>OR(BG$44="D",BG$44="DIS")</formula>
    </cfRule>
    <cfRule type="expression" dxfId="1089" priority="1098">
      <formula>OR(BG$44="S",BG$44="STD")</formula>
    </cfRule>
  </conditionalFormatting>
  <conditionalFormatting sqref="BH45:BH62">
    <cfRule type="expression" dxfId="1088" priority="1081">
      <formula>OR(BG$44="IPI",BG$44="IP in")</formula>
    </cfRule>
    <cfRule type="expression" dxfId="1087" priority="1083">
      <formula>OR(BG$44="FS")</formula>
    </cfRule>
    <cfRule type="expression" dxfId="1086" priority="1085">
      <formula>OR(BG$44="F",BG$44="Fiber")</formula>
    </cfRule>
    <cfRule type="expression" dxfId="1085" priority="1087">
      <formula>AND(BG$44&lt;&gt;"FS",BG$44&lt;&gt;"F",BG$44&lt;&gt;"Fiber",BG$44&lt;&gt;"S",BG$44&lt;&gt;"STD",BG$44&lt;&gt;"D",BG$44&lt;&gt;"DIS",BG$44&lt;&gt;"M",BG$44&lt;&gt;"MADI",BG$44&lt;&gt;"",BG$44&lt;&gt;" ",BG$44&lt;&gt;"A",BG$44&lt;&gt;"AES")</formula>
    </cfRule>
    <cfRule type="expression" dxfId="1084" priority="1088">
      <formula>OR(BG$44="",BG$44=" ")</formula>
    </cfRule>
    <cfRule type="expression" dxfId="1083" priority="1089">
      <formula>OR(BG$44="A",BG$44="AES")</formula>
    </cfRule>
    <cfRule type="expression" dxfId="1082" priority="1090">
      <formula>OR(BG$44="M",BG$44="MADI")</formula>
    </cfRule>
    <cfRule type="expression" dxfId="1081" priority="1091">
      <formula>OR(BG$44="D",BG$44="DIS")</formula>
    </cfRule>
    <cfRule type="expression" dxfId="1080" priority="1092">
      <formula>OR(BG$44="S",BG$44="STD")</formula>
    </cfRule>
  </conditionalFormatting>
  <conditionalFormatting sqref="BE45:BE62">
    <cfRule type="expression" dxfId="1079" priority="1064">
      <formula>OR(BE$44="IPI",BE$44="IP in")</formula>
    </cfRule>
    <cfRule type="expression" dxfId="1078" priority="1066">
      <formula>OR(BE$44="FS")</formula>
    </cfRule>
    <cfRule type="expression" dxfId="1077" priority="1068">
      <formula>OR(BE$44="F",BE$44="Fiber")</formula>
    </cfRule>
    <cfRule type="expression" dxfId="1076" priority="1075">
      <formula>AND(BE$44&lt;&gt;"FS",BE$44&lt;&gt;"F",BE$44&lt;&gt;"Fiber",BE$44&lt;&gt;"S",BE$44&lt;&gt;"STD",BE$44&lt;&gt;"D",BE$44&lt;&gt;"DIS",BE$44&lt;&gt;"M",BE$44&lt;&gt;"MADI",BE$44&lt;&gt;"",BE$44&lt;&gt;" ",BE$44&lt;&gt;"A",BE$44&lt;&gt;"AES")</formula>
    </cfRule>
    <cfRule type="expression" dxfId="1075" priority="1076">
      <formula>OR(BE$44="",BE$44=" ")</formula>
    </cfRule>
    <cfRule type="expression" dxfId="1074" priority="1077">
      <formula>OR(BE$44="A",BE$44="AES")</formula>
    </cfRule>
    <cfRule type="expression" dxfId="1073" priority="1078">
      <formula>OR(BE$44="M",BE$44="MADI")</formula>
    </cfRule>
    <cfRule type="expression" dxfId="1072" priority="1079">
      <formula>OR(BE$44="D",BE$44="DIS")</formula>
    </cfRule>
    <cfRule type="expression" dxfId="1071" priority="1080">
      <formula>OR(BE$44="S",BE$44="STD")</formula>
    </cfRule>
  </conditionalFormatting>
  <conditionalFormatting sqref="BF45:BF62">
    <cfRule type="expression" dxfId="1070" priority="1063">
      <formula>OR(BE$44="IPI",BE$44="IP in")</formula>
    </cfRule>
    <cfRule type="expression" dxfId="1069" priority="1065">
      <formula>OR(BE$44="FS")</formula>
    </cfRule>
    <cfRule type="expression" dxfId="1068" priority="1067">
      <formula>OR(BE$44="F",BE$44="Fiber")</formula>
    </cfRule>
    <cfRule type="expression" dxfId="1067" priority="1069">
      <formula>AND(BE$44&lt;&gt;"FS",BE$44&lt;&gt;"F",BE$44&lt;&gt;"Fiber",BE$44&lt;&gt;"S",BE$44&lt;&gt;"STD",BE$44&lt;&gt;"D",BE$44&lt;&gt;"DIS",BE$44&lt;&gt;"M",BE$44&lt;&gt;"MADI",BE$44&lt;&gt;"",BE$44&lt;&gt;" ",BE$44&lt;&gt;"A",BE$44&lt;&gt;"AES")</formula>
    </cfRule>
    <cfRule type="expression" dxfId="1066" priority="1070">
      <formula>OR(BE$44="",BE$44=" ")</formula>
    </cfRule>
    <cfRule type="expression" dxfId="1065" priority="1071">
      <formula>OR(BE$44="A",BE$44="AES")</formula>
    </cfRule>
    <cfRule type="expression" dxfId="1064" priority="1072">
      <formula>OR(BE$44="M",BE$44="MADI")</formula>
    </cfRule>
    <cfRule type="expression" dxfId="1063" priority="1073">
      <formula>OR(BE$44="D",BE$44="DIS")</formula>
    </cfRule>
    <cfRule type="expression" dxfId="1062" priority="1074">
      <formula>OR(BE$44="S",BE$44="STD")</formula>
    </cfRule>
  </conditionalFormatting>
  <conditionalFormatting sqref="BC45:BC62">
    <cfRule type="expression" dxfId="1061" priority="1046">
      <formula>OR(BC$44="IPI",BC$44="IP in")</formula>
    </cfRule>
    <cfRule type="expression" dxfId="1060" priority="1048">
      <formula>OR(BC$44="FS")</formula>
    </cfRule>
    <cfRule type="expression" dxfId="1059" priority="1050">
      <formula>OR(BC$44="F",BC$44="Fiber")</formula>
    </cfRule>
    <cfRule type="expression" dxfId="1058" priority="1057">
      <formula>AND(BC$44&lt;&gt;"FS",BC$44&lt;&gt;"F",BC$44&lt;&gt;"Fiber",BC$44&lt;&gt;"S",BC$44&lt;&gt;"STD",BC$44&lt;&gt;"D",BC$44&lt;&gt;"DIS",BC$44&lt;&gt;"M",BC$44&lt;&gt;"MADI",BC$44&lt;&gt;"",BC$44&lt;&gt;" ",BC$44&lt;&gt;"A",BC$44&lt;&gt;"AES")</formula>
    </cfRule>
    <cfRule type="expression" dxfId="1057" priority="1058">
      <formula>OR(BC$44="",BC$44=" ")</formula>
    </cfRule>
    <cfRule type="expression" dxfId="1056" priority="1059">
      <formula>OR(BC$44="A",BC$44="AES")</formula>
    </cfRule>
    <cfRule type="expression" dxfId="1055" priority="1060">
      <formula>OR(BC$44="M",BC$44="MADI")</formula>
    </cfRule>
    <cfRule type="expression" dxfId="1054" priority="1061">
      <formula>OR(BC$44="D",BC$44="DIS")</formula>
    </cfRule>
    <cfRule type="expression" dxfId="1053" priority="1062">
      <formula>OR(BC$44="S",BC$44="STD")</formula>
    </cfRule>
  </conditionalFormatting>
  <conditionalFormatting sqref="BD45:BD62">
    <cfRule type="expression" dxfId="1052" priority="1045">
      <formula>OR(BC$44="IPI",BC$44="IP in")</formula>
    </cfRule>
    <cfRule type="expression" dxfId="1051" priority="1047">
      <formula>OR(BC$44="FS")</formula>
    </cfRule>
    <cfRule type="expression" dxfId="1050" priority="1049">
      <formula>OR(BC$44="F",BC$44="Fiber")</formula>
    </cfRule>
    <cfRule type="expression" dxfId="1049" priority="1051">
      <formula>AND(BC$44&lt;&gt;"FS",BC$44&lt;&gt;"F",BC$44&lt;&gt;"Fiber",BC$44&lt;&gt;"S",BC$44&lt;&gt;"STD",BC$44&lt;&gt;"D",BC$44&lt;&gt;"DIS",BC$44&lt;&gt;"M",BC$44&lt;&gt;"MADI",BC$44&lt;&gt;"",BC$44&lt;&gt;" ",BC$44&lt;&gt;"A",BC$44&lt;&gt;"AES")</formula>
    </cfRule>
    <cfRule type="expression" dxfId="1048" priority="1052">
      <formula>OR(BC$44="",BC$44=" ")</formula>
    </cfRule>
    <cfRule type="expression" dxfId="1047" priority="1053">
      <formula>OR(BC$44="A",BC$44="AES")</formula>
    </cfRule>
    <cfRule type="expression" dxfId="1046" priority="1054">
      <formula>OR(BC$44="M",BC$44="MADI")</formula>
    </cfRule>
    <cfRule type="expression" dxfId="1045" priority="1055">
      <formula>OR(BC$44="D",BC$44="DIS")</formula>
    </cfRule>
    <cfRule type="expression" dxfId="1044" priority="1056">
      <formula>OR(BC$44="S",BC$44="STD")</formula>
    </cfRule>
  </conditionalFormatting>
  <conditionalFormatting sqref="BA45:BA62">
    <cfRule type="expression" dxfId="1043" priority="1028">
      <formula>OR(BA$44="IPI",BA$44="IP in")</formula>
    </cfRule>
    <cfRule type="expression" dxfId="1042" priority="1030">
      <formula>OR(BA$44="FS")</formula>
    </cfRule>
    <cfRule type="expression" dxfId="1041" priority="1032">
      <formula>OR(BA$44="F",BA$44="Fiber")</formula>
    </cfRule>
    <cfRule type="expression" dxfId="1040" priority="1039">
      <formula>AND(BA$44&lt;&gt;"FS",BA$44&lt;&gt;"F",BA$44&lt;&gt;"Fiber",BA$44&lt;&gt;"S",BA$44&lt;&gt;"STD",BA$44&lt;&gt;"D",BA$44&lt;&gt;"DIS",BA$44&lt;&gt;"M",BA$44&lt;&gt;"MADI",BA$44&lt;&gt;"",BA$44&lt;&gt;" ",BA$44&lt;&gt;"A",BA$44&lt;&gt;"AES")</formula>
    </cfRule>
    <cfRule type="expression" dxfId="1039" priority="1040">
      <formula>OR(BA$44="",BA$44=" ")</formula>
    </cfRule>
    <cfRule type="expression" dxfId="1038" priority="1041">
      <formula>OR(BA$44="A",BA$44="AES")</formula>
    </cfRule>
    <cfRule type="expression" dxfId="1037" priority="1042">
      <formula>OR(BA$44="M",BA$44="MADI")</formula>
    </cfRule>
    <cfRule type="expression" dxfId="1036" priority="1043">
      <formula>OR(BA$44="D",BA$44="DIS")</formula>
    </cfRule>
    <cfRule type="expression" dxfId="1035" priority="1044">
      <formula>OR(BA$44="S",BA$44="STD")</formula>
    </cfRule>
  </conditionalFormatting>
  <conditionalFormatting sqref="BB45:BB62">
    <cfRule type="expression" dxfId="1034" priority="1027">
      <formula>OR(BA$44="IPI",BA$44="IP in")</formula>
    </cfRule>
    <cfRule type="expression" dxfId="1033" priority="1029">
      <formula>OR(BA$44="FS")</formula>
    </cfRule>
    <cfRule type="expression" dxfId="1032" priority="1031">
      <formula>OR(BA$44="F",BA$44="Fiber")</formula>
    </cfRule>
    <cfRule type="expression" dxfId="1031" priority="1033">
      <formula>AND(BA$44&lt;&gt;"FS",BA$44&lt;&gt;"F",BA$44&lt;&gt;"Fiber",BA$44&lt;&gt;"S",BA$44&lt;&gt;"STD",BA$44&lt;&gt;"D",BA$44&lt;&gt;"DIS",BA$44&lt;&gt;"M",BA$44&lt;&gt;"MADI",BA$44&lt;&gt;"",BA$44&lt;&gt;" ",BA$44&lt;&gt;"A",BA$44&lt;&gt;"AES")</formula>
    </cfRule>
    <cfRule type="expression" dxfId="1030" priority="1034">
      <formula>OR(BA$44="",BA$44=" ")</formula>
    </cfRule>
    <cfRule type="expression" dxfId="1029" priority="1035">
      <formula>OR(BA$44="A",BA$44="AES")</formula>
    </cfRule>
    <cfRule type="expression" dxfId="1028" priority="1036">
      <formula>OR(BA$44="M",BA$44="MADI")</formula>
    </cfRule>
    <cfRule type="expression" dxfId="1027" priority="1037">
      <formula>OR(BA$44="D",BA$44="DIS")</formula>
    </cfRule>
    <cfRule type="expression" dxfId="1026" priority="1038">
      <formula>OR(BA$44="S",BA$44="STD")</formula>
    </cfRule>
  </conditionalFormatting>
  <conditionalFormatting sqref="AY45:AY62">
    <cfRule type="expression" dxfId="1025" priority="1010">
      <formula>OR(AY$44="IPI",AY$44="IP in")</formula>
    </cfRule>
    <cfRule type="expression" dxfId="1024" priority="1012">
      <formula>OR(AY$44="FS")</formula>
    </cfRule>
    <cfRule type="expression" dxfId="1023" priority="1014">
      <formula>OR(AY$44="F",AY$44="Fiber")</formula>
    </cfRule>
    <cfRule type="expression" dxfId="1022" priority="1021">
      <formula>AND(AY$44&lt;&gt;"FS",AY$44&lt;&gt;"F",AY$44&lt;&gt;"Fiber",AY$44&lt;&gt;"S",AY$44&lt;&gt;"STD",AY$44&lt;&gt;"D",AY$44&lt;&gt;"DIS",AY$44&lt;&gt;"M",AY$44&lt;&gt;"MADI",AY$44&lt;&gt;"",AY$44&lt;&gt;" ",AY$44&lt;&gt;"A",AY$44&lt;&gt;"AES")</formula>
    </cfRule>
    <cfRule type="expression" dxfId="1021" priority="1022">
      <formula>OR(AY$44="",AY$44=" ")</formula>
    </cfRule>
    <cfRule type="expression" dxfId="1020" priority="1023">
      <formula>OR(AY$44="A",AY$44="AES")</formula>
    </cfRule>
    <cfRule type="expression" dxfId="1019" priority="1024">
      <formula>OR(AY$44="M",AY$44="MADI")</formula>
    </cfRule>
    <cfRule type="expression" dxfId="1018" priority="1025">
      <formula>OR(AY$44="D",AY$44="DIS")</formula>
    </cfRule>
    <cfRule type="expression" dxfId="1017" priority="1026">
      <formula>OR(AY$44="S",AY$44="STD")</formula>
    </cfRule>
  </conditionalFormatting>
  <conditionalFormatting sqref="AZ45:AZ62">
    <cfRule type="expression" dxfId="1016" priority="1009">
      <formula>OR(AY$44="IPI",AY$44="IP in")</formula>
    </cfRule>
    <cfRule type="expression" dxfId="1015" priority="1011">
      <formula>OR(AY$44="FS")</formula>
    </cfRule>
    <cfRule type="expression" dxfId="1014" priority="1013">
      <formula>OR(AY$44="F",AY$44="Fiber")</formula>
    </cfRule>
    <cfRule type="expression" dxfId="1013" priority="1015">
      <formula>AND(AY$44&lt;&gt;"FS",AY$44&lt;&gt;"F",AY$44&lt;&gt;"Fiber",AY$44&lt;&gt;"S",AY$44&lt;&gt;"STD",AY$44&lt;&gt;"D",AY$44&lt;&gt;"DIS",AY$44&lt;&gt;"M",AY$44&lt;&gt;"MADI",AY$44&lt;&gt;"",AY$44&lt;&gt;" ",AY$44&lt;&gt;"A",AY$44&lt;&gt;"AES")</formula>
    </cfRule>
    <cfRule type="expression" dxfId="1012" priority="1016">
      <formula>OR(AY$44="",AY$44=" ")</formula>
    </cfRule>
    <cfRule type="expression" dxfId="1011" priority="1017">
      <formula>OR(AY$44="A",AY$44="AES")</formula>
    </cfRule>
    <cfRule type="expression" dxfId="1010" priority="1018">
      <formula>OR(AY$44="M",AY$44="MADI")</formula>
    </cfRule>
    <cfRule type="expression" dxfId="1009" priority="1019">
      <formula>OR(AY$44="D",AY$44="DIS")</formula>
    </cfRule>
    <cfRule type="expression" dxfId="1008" priority="1020">
      <formula>OR(AY$44="S",AY$44="STD")</formula>
    </cfRule>
  </conditionalFormatting>
  <conditionalFormatting sqref="AW45:AW62">
    <cfRule type="expression" dxfId="1007" priority="992">
      <formula>OR(AW$44="IPI",AW$44="IP in")</formula>
    </cfRule>
    <cfRule type="expression" dxfId="1006" priority="994">
      <formula>OR(AW$44="FS")</formula>
    </cfRule>
    <cfRule type="expression" dxfId="1005" priority="996">
      <formula>OR(AW$44="F",AW$44="Fiber")</formula>
    </cfRule>
    <cfRule type="expression" dxfId="1004" priority="1003">
      <formula>AND(AW$44&lt;&gt;"FS",AW$44&lt;&gt;"F",AW$44&lt;&gt;"Fiber",AW$44&lt;&gt;"S",AW$44&lt;&gt;"STD",AW$44&lt;&gt;"D",AW$44&lt;&gt;"DIS",AW$44&lt;&gt;"M",AW$44&lt;&gt;"MADI",AW$44&lt;&gt;"",AW$44&lt;&gt;" ",AW$44&lt;&gt;"A",AW$44&lt;&gt;"AES")</formula>
    </cfRule>
    <cfRule type="expression" dxfId="1003" priority="1004">
      <formula>OR(AW$44="",AW$44=" ")</formula>
    </cfRule>
    <cfRule type="expression" dxfId="1002" priority="1005">
      <formula>OR(AW$44="A",AW$44="AES")</formula>
    </cfRule>
    <cfRule type="expression" dxfId="1001" priority="1006">
      <formula>OR(AW$44="M",AW$44="MADI")</formula>
    </cfRule>
    <cfRule type="expression" dxfId="1000" priority="1007">
      <formula>OR(AW$44="D",AW$44="DIS")</formula>
    </cfRule>
    <cfRule type="expression" dxfId="999" priority="1008">
      <formula>OR(AW$44="S",AW$44="STD")</formula>
    </cfRule>
  </conditionalFormatting>
  <conditionalFormatting sqref="AX45:AX62">
    <cfRule type="expression" dxfId="998" priority="991">
      <formula>OR(AW$44="IPI",AW$44="IP in")</formula>
    </cfRule>
    <cfRule type="expression" dxfId="997" priority="993">
      <formula>OR(AW$44="FS")</formula>
    </cfRule>
    <cfRule type="expression" dxfId="996" priority="995">
      <formula>OR(AW$44="F",AW$44="Fiber")</formula>
    </cfRule>
    <cfRule type="expression" dxfId="995" priority="997">
      <formula>AND(AW$44&lt;&gt;"FS",AW$44&lt;&gt;"F",AW$44&lt;&gt;"Fiber",AW$44&lt;&gt;"S",AW$44&lt;&gt;"STD",AW$44&lt;&gt;"D",AW$44&lt;&gt;"DIS",AW$44&lt;&gt;"M",AW$44&lt;&gt;"MADI",AW$44&lt;&gt;"",AW$44&lt;&gt;" ",AW$44&lt;&gt;"A",AW$44&lt;&gt;"AES")</formula>
    </cfRule>
    <cfRule type="expression" dxfId="994" priority="998">
      <formula>OR(AW$44="",AW$44=" ")</formula>
    </cfRule>
    <cfRule type="expression" dxfId="993" priority="999">
      <formula>OR(AW$44="A",AW$44="AES")</formula>
    </cfRule>
    <cfRule type="expression" dxfId="992" priority="1000">
      <formula>OR(AW$44="M",AW$44="MADI")</formula>
    </cfRule>
    <cfRule type="expression" dxfId="991" priority="1001">
      <formula>OR(AW$44="D",AW$44="DIS")</formula>
    </cfRule>
    <cfRule type="expression" dxfId="990" priority="1002">
      <formula>OR(AW$44="S",AW$44="STD")</formula>
    </cfRule>
  </conditionalFormatting>
  <conditionalFormatting sqref="AU45:AU62">
    <cfRule type="expression" dxfId="989" priority="974">
      <formula>OR(AU$44="IPI",AU$44="IP in")</formula>
    </cfRule>
    <cfRule type="expression" dxfId="988" priority="976">
      <formula>OR(AU$44="FS")</formula>
    </cfRule>
    <cfRule type="expression" dxfId="987" priority="978">
      <formula>OR(AU$44="F",AU$44="Fiber")</formula>
    </cfRule>
    <cfRule type="expression" dxfId="986" priority="985">
      <formula>AND(AU$44&lt;&gt;"FS",AU$44&lt;&gt;"F",AU$44&lt;&gt;"Fiber",AU$44&lt;&gt;"S",AU$44&lt;&gt;"STD",AU$44&lt;&gt;"D",AU$44&lt;&gt;"DIS",AU$44&lt;&gt;"M",AU$44&lt;&gt;"MADI",AU$44&lt;&gt;"",AU$44&lt;&gt;" ",AU$44&lt;&gt;"A",AU$44&lt;&gt;"AES")</formula>
    </cfRule>
    <cfRule type="expression" dxfId="985" priority="986">
      <formula>OR(AU$44="",AU$44=" ")</formula>
    </cfRule>
    <cfRule type="expression" dxfId="984" priority="987">
      <formula>OR(AU$44="A",AU$44="AES")</formula>
    </cfRule>
    <cfRule type="expression" dxfId="983" priority="988">
      <formula>OR(AU$44="M",AU$44="MADI")</formula>
    </cfRule>
    <cfRule type="expression" dxfId="982" priority="989">
      <formula>OR(AU$44="D",AU$44="DIS")</formula>
    </cfRule>
    <cfRule type="expression" dxfId="981" priority="990">
      <formula>OR(AU$44="S",AU$44="STD")</formula>
    </cfRule>
  </conditionalFormatting>
  <conditionalFormatting sqref="AV45:AV62">
    <cfRule type="expression" dxfId="980" priority="973">
      <formula>OR(AU$44="IPI",AU$44="IP in")</formula>
    </cfRule>
    <cfRule type="expression" dxfId="979" priority="975">
      <formula>OR(AU$44="FS")</formula>
    </cfRule>
    <cfRule type="expression" dxfId="978" priority="977">
      <formula>OR(AU$44="F",AU$44="Fiber")</formula>
    </cfRule>
    <cfRule type="expression" dxfId="977" priority="979">
      <formula>AND(AU$44&lt;&gt;"FS",AU$44&lt;&gt;"F",AU$44&lt;&gt;"Fiber",AU$44&lt;&gt;"S",AU$44&lt;&gt;"STD",AU$44&lt;&gt;"D",AU$44&lt;&gt;"DIS",AU$44&lt;&gt;"M",AU$44&lt;&gt;"MADI",AU$44&lt;&gt;"",AU$44&lt;&gt;" ",AU$44&lt;&gt;"A",AU$44&lt;&gt;"AES")</formula>
    </cfRule>
    <cfRule type="expression" dxfId="976" priority="980">
      <formula>OR(AU$44="",AU$44=" ")</formula>
    </cfRule>
    <cfRule type="expression" dxfId="975" priority="981">
      <formula>OR(AU$44="A",AU$44="AES")</formula>
    </cfRule>
    <cfRule type="expression" dxfId="974" priority="982">
      <formula>OR(AU$44="M",AU$44="MADI")</formula>
    </cfRule>
    <cfRule type="expression" dxfId="973" priority="983">
      <formula>OR(AU$44="D",AU$44="DIS")</formula>
    </cfRule>
    <cfRule type="expression" dxfId="972" priority="984">
      <formula>OR(AU$44="S",AU$44="STD")</formula>
    </cfRule>
  </conditionalFormatting>
  <conditionalFormatting sqref="AS45:AS62">
    <cfRule type="expression" dxfId="971" priority="956">
      <formula>OR(AS$44="IPI",AS$44="IP in")</formula>
    </cfRule>
    <cfRule type="expression" dxfId="970" priority="958">
      <formula>OR(AS$44="FS")</formula>
    </cfRule>
    <cfRule type="expression" dxfId="969" priority="960">
      <formula>OR(AS$44="F",AS$44="Fiber")</formula>
    </cfRule>
    <cfRule type="expression" dxfId="968" priority="967">
      <formula>AND(AS$44&lt;&gt;"FS",AS$44&lt;&gt;"F",AS$44&lt;&gt;"Fiber",AS$44&lt;&gt;"S",AS$44&lt;&gt;"STD",AS$44&lt;&gt;"D",AS$44&lt;&gt;"DIS",AS$44&lt;&gt;"M",AS$44&lt;&gt;"MADI",AS$44&lt;&gt;"",AS$44&lt;&gt;" ",AS$44&lt;&gt;"A",AS$44&lt;&gt;"AES")</formula>
    </cfRule>
    <cfRule type="expression" dxfId="967" priority="968">
      <formula>OR(AS$44="",AS$44=" ")</formula>
    </cfRule>
    <cfRule type="expression" dxfId="966" priority="969">
      <formula>OR(AS$44="A",AS$44="AES")</formula>
    </cfRule>
    <cfRule type="expression" dxfId="965" priority="970">
      <formula>OR(AS$44="M",AS$44="MADI")</formula>
    </cfRule>
    <cfRule type="expression" dxfId="964" priority="971">
      <formula>OR(AS$44="D",AS$44="DIS")</formula>
    </cfRule>
    <cfRule type="expression" dxfId="963" priority="972">
      <formula>OR(AS$44="S",AS$44="STD")</formula>
    </cfRule>
  </conditionalFormatting>
  <conditionalFormatting sqref="AT45:AT62">
    <cfRule type="expression" dxfId="962" priority="955">
      <formula>OR(AS$44="IPI",AS$44="IP in")</formula>
    </cfRule>
    <cfRule type="expression" dxfId="961" priority="957">
      <formula>OR(AS$44="FS")</formula>
    </cfRule>
    <cfRule type="expression" dxfId="960" priority="959">
      <formula>OR(AS$44="F",AS$44="Fiber")</formula>
    </cfRule>
    <cfRule type="expression" dxfId="959" priority="961">
      <formula>AND(AS$44&lt;&gt;"FS",AS$44&lt;&gt;"F",AS$44&lt;&gt;"Fiber",AS$44&lt;&gt;"S",AS$44&lt;&gt;"STD",AS$44&lt;&gt;"D",AS$44&lt;&gt;"DIS",AS$44&lt;&gt;"M",AS$44&lt;&gt;"MADI",AS$44&lt;&gt;"",AS$44&lt;&gt;" ",AS$44&lt;&gt;"A",AS$44&lt;&gt;"AES")</formula>
    </cfRule>
    <cfRule type="expression" dxfId="958" priority="962">
      <formula>OR(AS$44="",AS$44=" ")</formula>
    </cfRule>
    <cfRule type="expression" dxfId="957" priority="963">
      <formula>OR(AS$44="A",AS$44="AES")</formula>
    </cfRule>
    <cfRule type="expression" dxfId="956" priority="964">
      <formula>OR(AS$44="M",AS$44="MADI")</formula>
    </cfRule>
    <cfRule type="expression" dxfId="955" priority="965">
      <formula>OR(AS$44="D",AS$44="DIS")</formula>
    </cfRule>
    <cfRule type="expression" dxfId="954" priority="966">
      <formula>OR(AS$44="S",AS$44="STD")</formula>
    </cfRule>
  </conditionalFormatting>
  <conditionalFormatting sqref="AQ45:AQ62">
    <cfRule type="expression" dxfId="953" priority="938">
      <formula>OR(AQ$44="IPI",AQ$44="IP in")</formula>
    </cfRule>
    <cfRule type="expression" dxfId="952" priority="940">
      <formula>OR(AQ$44="FS")</formula>
    </cfRule>
    <cfRule type="expression" dxfId="951" priority="942">
      <formula>OR(AQ$44="F",AQ$44="Fiber")</formula>
    </cfRule>
    <cfRule type="expression" dxfId="950" priority="949">
      <formula>AND(AQ$44&lt;&gt;"FS",AQ$44&lt;&gt;"F",AQ$44&lt;&gt;"Fiber",AQ$44&lt;&gt;"S",AQ$44&lt;&gt;"STD",AQ$44&lt;&gt;"D",AQ$44&lt;&gt;"DIS",AQ$44&lt;&gt;"M",AQ$44&lt;&gt;"MADI",AQ$44&lt;&gt;"",AQ$44&lt;&gt;" ",AQ$44&lt;&gt;"A",AQ$44&lt;&gt;"AES")</formula>
    </cfRule>
    <cfRule type="expression" dxfId="949" priority="950">
      <formula>OR(AQ$44="",AQ$44=" ")</formula>
    </cfRule>
    <cfRule type="expression" dxfId="948" priority="951">
      <formula>OR(AQ$44="A",AQ$44="AES")</formula>
    </cfRule>
    <cfRule type="expression" dxfId="947" priority="952">
      <formula>OR(AQ$44="M",AQ$44="MADI")</formula>
    </cfRule>
    <cfRule type="expression" dxfId="946" priority="953">
      <formula>OR(AQ$44="D",AQ$44="DIS")</formula>
    </cfRule>
    <cfRule type="expression" dxfId="945" priority="954">
      <formula>OR(AQ$44="S",AQ$44="STD")</formula>
    </cfRule>
  </conditionalFormatting>
  <conditionalFormatting sqref="AR45:AR62">
    <cfRule type="expression" dxfId="944" priority="937">
      <formula>OR(AQ$44="IPI",AQ$44="IP in")</formula>
    </cfRule>
    <cfRule type="expression" dxfId="943" priority="939">
      <formula>OR(AQ$44="FS")</formula>
    </cfRule>
    <cfRule type="expression" dxfId="942" priority="941">
      <formula>OR(AQ$44="F",AQ$44="Fiber")</formula>
    </cfRule>
    <cfRule type="expression" dxfId="941" priority="943">
      <formula>AND(AQ$44&lt;&gt;"FS",AQ$44&lt;&gt;"F",AQ$44&lt;&gt;"Fiber",AQ$44&lt;&gt;"S",AQ$44&lt;&gt;"STD",AQ$44&lt;&gt;"D",AQ$44&lt;&gt;"DIS",AQ$44&lt;&gt;"M",AQ$44&lt;&gt;"MADI",AQ$44&lt;&gt;"",AQ$44&lt;&gt;" ",AQ$44&lt;&gt;"A",AQ$44&lt;&gt;"AES")</formula>
    </cfRule>
    <cfRule type="expression" dxfId="940" priority="944">
      <formula>OR(AQ$44="",AQ$44=" ")</formula>
    </cfRule>
    <cfRule type="expression" dxfId="939" priority="945">
      <formula>OR(AQ$44="A",AQ$44="AES")</formula>
    </cfRule>
    <cfRule type="expression" dxfId="938" priority="946">
      <formula>OR(AQ$44="M",AQ$44="MADI")</formula>
    </cfRule>
    <cfRule type="expression" dxfId="937" priority="947">
      <formula>OR(AQ$44="D",AQ$44="DIS")</formula>
    </cfRule>
    <cfRule type="expression" dxfId="936" priority="948">
      <formula>OR(AQ$44="S",AQ$44="STD")</formula>
    </cfRule>
  </conditionalFormatting>
  <conditionalFormatting sqref="AO45:AO62">
    <cfRule type="expression" dxfId="935" priority="920">
      <formula>OR(AO$44="IPI",AO$44="IP in")</formula>
    </cfRule>
    <cfRule type="expression" dxfId="934" priority="922">
      <formula>OR(AO$44="FS")</formula>
    </cfRule>
    <cfRule type="expression" dxfId="933" priority="924">
      <formula>OR(AO$44="F",AO$44="Fiber")</formula>
    </cfRule>
    <cfRule type="expression" dxfId="932" priority="931">
      <formula>AND(AO$44&lt;&gt;"FS",AO$44&lt;&gt;"F",AO$44&lt;&gt;"Fiber",AO$44&lt;&gt;"S",AO$44&lt;&gt;"STD",AO$44&lt;&gt;"D",AO$44&lt;&gt;"DIS",AO$44&lt;&gt;"M",AO$44&lt;&gt;"MADI",AO$44&lt;&gt;"",AO$44&lt;&gt;" ",AO$44&lt;&gt;"A",AO$44&lt;&gt;"AES")</formula>
    </cfRule>
    <cfRule type="expression" dxfId="931" priority="932">
      <formula>OR(AO$44="",AO$44=" ")</formula>
    </cfRule>
    <cfRule type="expression" dxfId="930" priority="933">
      <formula>OR(AO$44="A",AO$44="AES")</formula>
    </cfRule>
    <cfRule type="expression" dxfId="929" priority="934">
      <formula>OR(AO$44="M",AO$44="MADI")</formula>
    </cfRule>
    <cfRule type="expression" dxfId="928" priority="935">
      <formula>OR(AO$44="D",AO$44="DIS")</formula>
    </cfRule>
    <cfRule type="expression" dxfId="927" priority="936">
      <formula>OR(AO$44="S",AO$44="STD")</formula>
    </cfRule>
  </conditionalFormatting>
  <conditionalFormatting sqref="AP45:AP62">
    <cfRule type="expression" dxfId="926" priority="919">
      <formula>OR(AO$44="IPI",AO$44="IP in")</formula>
    </cfRule>
    <cfRule type="expression" dxfId="925" priority="921">
      <formula>OR(AO$44="FS")</formula>
    </cfRule>
    <cfRule type="expression" dxfId="924" priority="923">
      <formula>OR(AO$44="F",AO$44="Fiber")</formula>
    </cfRule>
    <cfRule type="expression" dxfId="923" priority="925">
      <formula>AND(AO$44&lt;&gt;"FS",AO$44&lt;&gt;"F",AO$44&lt;&gt;"Fiber",AO$44&lt;&gt;"S",AO$44&lt;&gt;"STD",AO$44&lt;&gt;"D",AO$44&lt;&gt;"DIS",AO$44&lt;&gt;"M",AO$44&lt;&gt;"MADI",AO$44&lt;&gt;"",AO$44&lt;&gt;" ",AO$44&lt;&gt;"A",AO$44&lt;&gt;"AES")</formula>
    </cfRule>
    <cfRule type="expression" dxfId="922" priority="926">
      <formula>OR(AO$44="",AO$44=" ")</formula>
    </cfRule>
    <cfRule type="expression" dxfId="921" priority="927">
      <formula>OR(AO$44="A",AO$44="AES")</formula>
    </cfRule>
    <cfRule type="expression" dxfId="920" priority="928">
      <formula>OR(AO$44="M",AO$44="MADI")</formula>
    </cfRule>
    <cfRule type="expression" dxfId="919" priority="929">
      <formula>OR(AO$44="D",AO$44="DIS")</formula>
    </cfRule>
    <cfRule type="expression" dxfId="918" priority="930">
      <formula>OR(AO$44="S",AO$44="STD")</formula>
    </cfRule>
  </conditionalFormatting>
  <conditionalFormatting sqref="AM45:AM62">
    <cfRule type="expression" dxfId="917" priority="902">
      <formula>OR(AM$44="IPI",AM$44="IP in")</formula>
    </cfRule>
    <cfRule type="expression" dxfId="916" priority="904">
      <formula>OR(AM$44="FS")</formula>
    </cfRule>
    <cfRule type="expression" dxfId="915" priority="906">
      <formula>OR(AM$44="F",AM$44="Fiber")</formula>
    </cfRule>
    <cfRule type="expression" dxfId="914" priority="913">
      <formula>AND(AM$44&lt;&gt;"FS",AM$44&lt;&gt;"F",AM$44&lt;&gt;"Fiber",AM$44&lt;&gt;"S",AM$44&lt;&gt;"STD",AM$44&lt;&gt;"D",AM$44&lt;&gt;"DIS",AM$44&lt;&gt;"M",AM$44&lt;&gt;"MADI",AM$44&lt;&gt;"",AM$44&lt;&gt;" ",AM$44&lt;&gt;"A",AM$44&lt;&gt;"AES")</formula>
    </cfRule>
    <cfRule type="expression" dxfId="913" priority="914">
      <formula>OR(AM$44="",AM$44=" ")</formula>
    </cfRule>
    <cfRule type="expression" dxfId="912" priority="915">
      <formula>OR(AM$44="A",AM$44="AES")</formula>
    </cfRule>
    <cfRule type="expression" dxfId="911" priority="916">
      <formula>OR(AM$44="M",AM$44="MADI")</formula>
    </cfRule>
    <cfRule type="expression" dxfId="910" priority="917">
      <formula>OR(AM$44="D",AM$44="DIS")</formula>
    </cfRule>
    <cfRule type="expression" dxfId="909" priority="918">
      <formula>OR(AM$44="S",AM$44="STD")</formula>
    </cfRule>
  </conditionalFormatting>
  <conditionalFormatting sqref="AN45:AN62">
    <cfRule type="expression" dxfId="908" priority="901">
      <formula>OR(AM$44="IPI",AM$44="IP in")</formula>
    </cfRule>
    <cfRule type="expression" dxfId="907" priority="903">
      <formula>OR(AM$44="FS")</formula>
    </cfRule>
    <cfRule type="expression" dxfId="906" priority="905">
      <formula>OR(AM$44="F",AM$44="Fiber")</formula>
    </cfRule>
    <cfRule type="expression" dxfId="905" priority="907">
      <formula>AND(AM$44&lt;&gt;"FS",AM$44&lt;&gt;"F",AM$44&lt;&gt;"Fiber",AM$44&lt;&gt;"S",AM$44&lt;&gt;"STD",AM$44&lt;&gt;"D",AM$44&lt;&gt;"DIS",AM$44&lt;&gt;"M",AM$44&lt;&gt;"MADI",AM$44&lt;&gt;"",AM$44&lt;&gt;" ",AM$44&lt;&gt;"A",AM$44&lt;&gt;"AES")</formula>
    </cfRule>
    <cfRule type="expression" dxfId="904" priority="908">
      <formula>OR(AM$44="",AM$44=" ")</formula>
    </cfRule>
    <cfRule type="expression" dxfId="903" priority="909">
      <formula>OR(AM$44="A",AM$44="AES")</formula>
    </cfRule>
    <cfRule type="expression" dxfId="902" priority="910">
      <formula>OR(AM$44="M",AM$44="MADI")</formula>
    </cfRule>
    <cfRule type="expression" dxfId="901" priority="911">
      <formula>OR(AM$44="D",AM$44="DIS")</formula>
    </cfRule>
    <cfRule type="expression" dxfId="900" priority="912">
      <formula>OR(AM$44="S",AM$44="STD")</formula>
    </cfRule>
  </conditionalFormatting>
  <conditionalFormatting sqref="AK45:AK62">
    <cfRule type="expression" dxfId="899" priority="884">
      <formula>OR(AK$44="IPI",AK$44="IP in")</formula>
    </cfRule>
    <cfRule type="expression" dxfId="898" priority="886">
      <formula>OR(AK$44="FS")</formula>
    </cfRule>
    <cfRule type="expression" dxfId="897" priority="888">
      <formula>OR(AK$44="F",AK$44="Fiber")</formula>
    </cfRule>
    <cfRule type="expression" dxfId="896" priority="895">
      <formula>AND(AK$44&lt;&gt;"FS",AK$44&lt;&gt;"F",AK$44&lt;&gt;"Fiber",AK$44&lt;&gt;"S",AK$44&lt;&gt;"STD",AK$44&lt;&gt;"D",AK$44&lt;&gt;"DIS",AK$44&lt;&gt;"M",AK$44&lt;&gt;"MADI",AK$44&lt;&gt;"",AK$44&lt;&gt;" ",AK$44&lt;&gt;"A",AK$44&lt;&gt;"AES")</formula>
    </cfRule>
    <cfRule type="expression" dxfId="895" priority="896">
      <formula>OR(AK$44="",AK$44=" ")</formula>
    </cfRule>
    <cfRule type="expression" dxfId="894" priority="897">
      <formula>OR(AK$44="A",AK$44="AES")</formula>
    </cfRule>
    <cfRule type="expression" dxfId="893" priority="898">
      <formula>OR(AK$44="M",AK$44="MADI")</formula>
    </cfRule>
    <cfRule type="expression" dxfId="892" priority="899">
      <formula>OR(AK$44="D",AK$44="DIS")</formula>
    </cfRule>
    <cfRule type="expression" dxfId="891" priority="900">
      <formula>OR(AK$44="S",AK$44="STD")</formula>
    </cfRule>
  </conditionalFormatting>
  <conditionalFormatting sqref="AL45:AL62">
    <cfRule type="expression" dxfId="890" priority="883">
      <formula>OR(AK$44="IPI",AK$44="IP in")</formula>
    </cfRule>
    <cfRule type="expression" dxfId="889" priority="885">
      <formula>OR(AK$44="FS")</formula>
    </cfRule>
    <cfRule type="expression" dxfId="888" priority="887">
      <formula>OR(AK$44="F",AK$44="Fiber")</formula>
    </cfRule>
    <cfRule type="expression" dxfId="887" priority="889">
      <formula>AND(AK$44&lt;&gt;"FS",AK$44&lt;&gt;"F",AK$44&lt;&gt;"Fiber",AK$44&lt;&gt;"S",AK$44&lt;&gt;"STD",AK$44&lt;&gt;"D",AK$44&lt;&gt;"DIS",AK$44&lt;&gt;"M",AK$44&lt;&gt;"MADI",AK$44&lt;&gt;"",AK$44&lt;&gt;" ",AK$44&lt;&gt;"A",AK$44&lt;&gt;"AES")</formula>
    </cfRule>
    <cfRule type="expression" dxfId="886" priority="890">
      <formula>OR(AK$44="",AK$44=" ")</formula>
    </cfRule>
    <cfRule type="expression" dxfId="885" priority="891">
      <formula>OR(AK$44="A",AK$44="AES")</formula>
    </cfRule>
    <cfRule type="expression" dxfId="884" priority="892">
      <formula>OR(AK$44="M",AK$44="MADI")</formula>
    </cfRule>
    <cfRule type="expression" dxfId="883" priority="893">
      <formula>OR(AK$44="D",AK$44="DIS")</formula>
    </cfRule>
    <cfRule type="expression" dxfId="882" priority="894">
      <formula>OR(AK$44="S",AK$44="STD")</formula>
    </cfRule>
  </conditionalFormatting>
  <conditionalFormatting sqref="AI45:AI62">
    <cfRule type="expression" dxfId="881" priority="866">
      <formula>OR(AI$44="IPI",AI$44="IP in")</formula>
    </cfRule>
    <cfRule type="expression" dxfId="880" priority="868">
      <formula>OR(AI$44="FS")</formula>
    </cfRule>
    <cfRule type="expression" dxfId="879" priority="870">
      <formula>OR(AI$44="F",AI$44="Fiber")</formula>
    </cfRule>
    <cfRule type="expression" dxfId="878" priority="877">
      <formula>AND(AI$44&lt;&gt;"FS",AI$44&lt;&gt;"F",AI$44&lt;&gt;"Fiber",AI$44&lt;&gt;"S",AI$44&lt;&gt;"STD",AI$44&lt;&gt;"D",AI$44&lt;&gt;"DIS",AI$44&lt;&gt;"M",AI$44&lt;&gt;"MADI",AI$44&lt;&gt;"",AI$44&lt;&gt;" ",AI$44&lt;&gt;"A",AI$44&lt;&gt;"AES")</formula>
    </cfRule>
    <cfRule type="expression" dxfId="877" priority="878">
      <formula>OR(AI$44="",AI$44=" ")</formula>
    </cfRule>
    <cfRule type="expression" dxfId="876" priority="879">
      <formula>OR(AI$44="A",AI$44="AES")</formula>
    </cfRule>
    <cfRule type="expression" dxfId="875" priority="880">
      <formula>OR(AI$44="M",AI$44="MADI")</formula>
    </cfRule>
    <cfRule type="expression" dxfId="874" priority="881">
      <formula>OR(AI$44="D",AI$44="DIS")</formula>
    </cfRule>
    <cfRule type="expression" dxfId="873" priority="882">
      <formula>OR(AI$44="S",AI$44="STD")</formula>
    </cfRule>
  </conditionalFormatting>
  <conditionalFormatting sqref="AJ45:AJ62">
    <cfRule type="expression" dxfId="872" priority="865">
      <formula>OR(AI$44="IPI",AI$44="IP in")</formula>
    </cfRule>
    <cfRule type="expression" dxfId="871" priority="867">
      <formula>OR(AI$44="FS")</formula>
    </cfRule>
    <cfRule type="expression" dxfId="870" priority="869">
      <formula>OR(AI$44="F",AI$44="Fiber")</formula>
    </cfRule>
    <cfRule type="expression" dxfId="869" priority="871">
      <formula>AND(AI$44&lt;&gt;"FS",AI$44&lt;&gt;"F",AI$44&lt;&gt;"Fiber",AI$44&lt;&gt;"S",AI$44&lt;&gt;"STD",AI$44&lt;&gt;"D",AI$44&lt;&gt;"DIS",AI$44&lt;&gt;"M",AI$44&lt;&gt;"MADI",AI$44&lt;&gt;"",AI$44&lt;&gt;" ",AI$44&lt;&gt;"A",AI$44&lt;&gt;"AES")</formula>
    </cfRule>
    <cfRule type="expression" dxfId="868" priority="872">
      <formula>OR(AI$44="",AI$44=" ")</formula>
    </cfRule>
    <cfRule type="expression" dxfId="867" priority="873">
      <formula>OR(AI$44="A",AI$44="AES")</formula>
    </cfRule>
    <cfRule type="expression" dxfId="866" priority="874">
      <formula>OR(AI$44="M",AI$44="MADI")</formula>
    </cfRule>
    <cfRule type="expression" dxfId="865" priority="875">
      <formula>OR(AI$44="D",AI$44="DIS")</formula>
    </cfRule>
    <cfRule type="expression" dxfId="864" priority="876">
      <formula>OR(AI$44="S",AI$44="STD")</formula>
    </cfRule>
  </conditionalFormatting>
  <conditionalFormatting sqref="AG45:AG62">
    <cfRule type="expression" dxfId="863" priority="848">
      <formula>OR(AG$44="IPI",AG$44="IP in")</formula>
    </cfRule>
    <cfRule type="expression" dxfId="862" priority="850">
      <formula>OR(AG$44="FS")</formula>
    </cfRule>
    <cfRule type="expression" dxfId="861" priority="852">
      <formula>OR(AG$44="F",AG$44="Fiber")</formula>
    </cfRule>
    <cfRule type="expression" dxfId="860" priority="859">
      <formula>AND(AG$44&lt;&gt;"FS",AG$44&lt;&gt;"F",AG$44&lt;&gt;"Fiber",AG$44&lt;&gt;"S",AG$44&lt;&gt;"STD",AG$44&lt;&gt;"D",AG$44&lt;&gt;"DIS",AG$44&lt;&gt;"M",AG$44&lt;&gt;"MADI",AG$44&lt;&gt;"",AG$44&lt;&gt;" ",AG$44&lt;&gt;"A",AG$44&lt;&gt;"AES")</formula>
    </cfRule>
    <cfRule type="expression" dxfId="859" priority="860">
      <formula>OR(AG$44="",AG$44=" ")</formula>
    </cfRule>
    <cfRule type="expression" dxfId="858" priority="861">
      <formula>OR(AG$44="A",AG$44="AES")</formula>
    </cfRule>
    <cfRule type="expression" dxfId="857" priority="862">
      <formula>OR(AG$44="M",AG$44="MADI")</formula>
    </cfRule>
    <cfRule type="expression" dxfId="856" priority="863">
      <formula>OR(AG$44="D",AG$44="DIS")</formula>
    </cfRule>
    <cfRule type="expression" dxfId="855" priority="864">
      <formula>OR(AG$44="S",AG$44="STD")</formula>
    </cfRule>
  </conditionalFormatting>
  <conditionalFormatting sqref="AH45:AH62">
    <cfRule type="expression" dxfId="854" priority="847">
      <formula>OR(AG$44="IPI",AG$44="IP in")</formula>
    </cfRule>
    <cfRule type="expression" dxfId="853" priority="849">
      <formula>OR(AG$44="FS")</formula>
    </cfRule>
    <cfRule type="expression" dxfId="852" priority="851">
      <formula>OR(AG$44="F",AG$44="Fiber")</formula>
    </cfRule>
    <cfRule type="expression" dxfId="851" priority="853">
      <formula>AND(AG$44&lt;&gt;"FS",AG$44&lt;&gt;"F",AG$44&lt;&gt;"Fiber",AG$44&lt;&gt;"S",AG$44&lt;&gt;"STD",AG$44&lt;&gt;"D",AG$44&lt;&gt;"DIS",AG$44&lt;&gt;"M",AG$44&lt;&gt;"MADI",AG$44&lt;&gt;"",AG$44&lt;&gt;" ",AG$44&lt;&gt;"A",AG$44&lt;&gt;"AES")</formula>
    </cfRule>
    <cfRule type="expression" dxfId="850" priority="854">
      <formula>OR(AG$44="",AG$44=" ")</formula>
    </cfRule>
    <cfRule type="expression" dxfId="849" priority="855">
      <formula>OR(AG$44="A",AG$44="AES")</formula>
    </cfRule>
    <cfRule type="expression" dxfId="848" priority="856">
      <formula>OR(AG$44="M",AG$44="MADI")</formula>
    </cfRule>
    <cfRule type="expression" dxfId="847" priority="857">
      <formula>OR(AG$44="D",AG$44="DIS")</formula>
    </cfRule>
    <cfRule type="expression" dxfId="846" priority="858">
      <formula>OR(AG$44="S",AG$44="STD")</formula>
    </cfRule>
  </conditionalFormatting>
  <conditionalFormatting sqref="AE45:AE62">
    <cfRule type="expression" dxfId="845" priority="830">
      <formula>OR(AE$44="IPI",AE$44="IP in")</formula>
    </cfRule>
    <cfRule type="expression" dxfId="844" priority="832">
      <formula>OR(AE$44="FS")</formula>
    </cfRule>
    <cfRule type="expression" dxfId="843" priority="834">
      <formula>OR(AE$44="F",AE$44="Fiber")</formula>
    </cfRule>
    <cfRule type="expression" dxfId="842" priority="841">
      <formula>AND(AE$44&lt;&gt;"FS",AE$44&lt;&gt;"F",AE$44&lt;&gt;"Fiber",AE$44&lt;&gt;"S",AE$44&lt;&gt;"STD",AE$44&lt;&gt;"D",AE$44&lt;&gt;"DIS",AE$44&lt;&gt;"M",AE$44&lt;&gt;"MADI",AE$44&lt;&gt;"",AE$44&lt;&gt;" ",AE$44&lt;&gt;"A",AE$44&lt;&gt;"AES")</formula>
    </cfRule>
    <cfRule type="expression" dxfId="841" priority="842">
      <formula>OR(AE$44="",AE$44=" ")</formula>
    </cfRule>
    <cfRule type="expression" dxfId="840" priority="843">
      <formula>OR(AE$44="A",AE$44="AES")</formula>
    </cfRule>
    <cfRule type="expression" dxfId="839" priority="844">
      <formula>OR(AE$44="M",AE$44="MADI")</formula>
    </cfRule>
    <cfRule type="expression" dxfId="838" priority="845">
      <formula>OR(AE$44="D",AE$44="DIS")</formula>
    </cfRule>
    <cfRule type="expression" dxfId="837" priority="846">
      <formula>OR(AE$44="S",AE$44="STD")</formula>
    </cfRule>
  </conditionalFormatting>
  <conditionalFormatting sqref="AF45:AF62">
    <cfRule type="expression" dxfId="836" priority="829">
      <formula>OR(AE$44="IPI",AE$44="IP in")</formula>
    </cfRule>
    <cfRule type="expression" dxfId="835" priority="831">
      <formula>OR(AE$44="FS")</formula>
    </cfRule>
    <cfRule type="expression" dxfId="834" priority="833">
      <formula>OR(AE$44="F",AE$44="Fiber")</formula>
    </cfRule>
    <cfRule type="expression" dxfId="833" priority="835">
      <formula>AND(AE$44&lt;&gt;"FS",AE$44&lt;&gt;"F",AE$44&lt;&gt;"Fiber",AE$44&lt;&gt;"S",AE$44&lt;&gt;"STD",AE$44&lt;&gt;"D",AE$44&lt;&gt;"DIS",AE$44&lt;&gt;"M",AE$44&lt;&gt;"MADI",AE$44&lt;&gt;"",AE$44&lt;&gt;" ",AE$44&lt;&gt;"A",AE$44&lt;&gt;"AES")</formula>
    </cfRule>
    <cfRule type="expression" dxfId="832" priority="836">
      <formula>OR(AE$44="",AE$44=" ")</formula>
    </cfRule>
    <cfRule type="expression" dxfId="831" priority="837">
      <formula>OR(AE$44="A",AE$44="AES")</formula>
    </cfRule>
    <cfRule type="expression" dxfId="830" priority="838">
      <formula>OR(AE$44="M",AE$44="MADI")</formula>
    </cfRule>
    <cfRule type="expression" dxfId="829" priority="839">
      <formula>OR(AE$44="D",AE$44="DIS")</formula>
    </cfRule>
    <cfRule type="expression" dxfId="828" priority="840">
      <formula>OR(AE$44="S",AE$44="STD")</formula>
    </cfRule>
  </conditionalFormatting>
  <conditionalFormatting sqref="AC45:AC62">
    <cfRule type="expression" dxfId="827" priority="812">
      <formula>OR(AC$44="IPI",AC$44="IP in")</formula>
    </cfRule>
    <cfRule type="expression" dxfId="826" priority="814">
      <formula>OR(AC$44="FS")</formula>
    </cfRule>
    <cfRule type="expression" dxfId="825" priority="816">
      <formula>OR(AC$44="F",AC$44="Fiber")</formula>
    </cfRule>
    <cfRule type="expression" dxfId="824" priority="823">
      <formula>AND(AC$44&lt;&gt;"FS",AC$44&lt;&gt;"F",AC$44&lt;&gt;"Fiber",AC$44&lt;&gt;"S",AC$44&lt;&gt;"STD",AC$44&lt;&gt;"D",AC$44&lt;&gt;"DIS",AC$44&lt;&gt;"M",AC$44&lt;&gt;"MADI",AC$44&lt;&gt;"",AC$44&lt;&gt;" ",AC$44&lt;&gt;"A",AC$44&lt;&gt;"AES")</formula>
    </cfRule>
    <cfRule type="expression" dxfId="823" priority="824">
      <formula>OR(AC$44="",AC$44=" ")</formula>
    </cfRule>
    <cfRule type="expression" dxfId="822" priority="825">
      <formula>OR(AC$44="A",AC$44="AES")</formula>
    </cfRule>
    <cfRule type="expression" dxfId="821" priority="826">
      <formula>OR(AC$44="M",AC$44="MADI")</formula>
    </cfRule>
    <cfRule type="expression" dxfId="820" priority="827">
      <formula>OR(AC$44="D",AC$44="DIS")</formula>
    </cfRule>
    <cfRule type="expression" dxfId="819" priority="828">
      <formula>OR(AC$44="S",AC$44="STD")</formula>
    </cfRule>
  </conditionalFormatting>
  <conditionalFormatting sqref="AD45:AD62">
    <cfRule type="expression" dxfId="818" priority="811">
      <formula>OR(AC$44="IPI",AC$44="IP in")</formula>
    </cfRule>
    <cfRule type="expression" dxfId="817" priority="813">
      <formula>OR(AC$44="FS")</formula>
    </cfRule>
    <cfRule type="expression" dxfId="816" priority="815">
      <formula>OR(AC$44="F",AC$44="Fiber")</formula>
    </cfRule>
    <cfRule type="expression" dxfId="815" priority="817">
      <formula>AND(AC$44&lt;&gt;"FS",AC$44&lt;&gt;"F",AC$44&lt;&gt;"Fiber",AC$44&lt;&gt;"S",AC$44&lt;&gt;"STD",AC$44&lt;&gt;"D",AC$44&lt;&gt;"DIS",AC$44&lt;&gt;"M",AC$44&lt;&gt;"MADI",AC$44&lt;&gt;"",AC$44&lt;&gt;" ",AC$44&lt;&gt;"A",AC$44&lt;&gt;"AES")</formula>
    </cfRule>
    <cfRule type="expression" dxfId="814" priority="818">
      <formula>OR(AC$44="",AC$44=" ")</formula>
    </cfRule>
    <cfRule type="expression" dxfId="813" priority="819">
      <formula>OR(AC$44="A",AC$44="AES")</formula>
    </cfRule>
    <cfRule type="expression" dxfId="812" priority="820">
      <formula>OR(AC$44="M",AC$44="MADI")</formula>
    </cfRule>
    <cfRule type="expression" dxfId="811" priority="821">
      <formula>OR(AC$44="D",AC$44="DIS")</formula>
    </cfRule>
    <cfRule type="expression" dxfId="810" priority="822">
      <formula>OR(AC$44="S",AC$44="STD")</formula>
    </cfRule>
  </conditionalFormatting>
  <conditionalFormatting sqref="AA45:AA62">
    <cfRule type="expression" dxfId="809" priority="794">
      <formula>OR(AA$44="IPI",AA$44="IP in")</formula>
    </cfRule>
    <cfRule type="expression" dxfId="808" priority="796">
      <formula>OR(AA$44="FS")</formula>
    </cfRule>
    <cfRule type="expression" dxfId="807" priority="798">
      <formula>OR(AA$44="F",AA$44="Fiber")</formula>
    </cfRule>
    <cfRule type="expression" dxfId="806" priority="805">
      <formula>AND(AA$44&lt;&gt;"FS",AA$44&lt;&gt;"F",AA$44&lt;&gt;"Fiber",AA$44&lt;&gt;"S",AA$44&lt;&gt;"STD",AA$44&lt;&gt;"D",AA$44&lt;&gt;"DIS",AA$44&lt;&gt;"M",AA$44&lt;&gt;"MADI",AA$44&lt;&gt;"",AA$44&lt;&gt;" ",AA$44&lt;&gt;"A",AA$44&lt;&gt;"AES")</formula>
    </cfRule>
    <cfRule type="expression" dxfId="805" priority="806">
      <formula>OR(AA$44="",AA$44=" ")</formula>
    </cfRule>
    <cfRule type="expression" dxfId="804" priority="807">
      <formula>OR(AA$44="A",AA$44="AES")</formula>
    </cfRule>
    <cfRule type="expression" dxfId="803" priority="808">
      <formula>OR(AA$44="M",AA$44="MADI")</formula>
    </cfRule>
    <cfRule type="expression" dxfId="802" priority="809">
      <formula>OR(AA$44="D",AA$44="DIS")</formula>
    </cfRule>
    <cfRule type="expression" dxfId="801" priority="810">
      <formula>OR(AA$44="S",AA$44="STD")</formula>
    </cfRule>
  </conditionalFormatting>
  <conditionalFormatting sqref="AB45:AB62">
    <cfRule type="expression" dxfId="800" priority="793">
      <formula>OR(AA$44="IPI",AA$44="IP in")</formula>
    </cfRule>
    <cfRule type="expression" dxfId="799" priority="795">
      <formula>OR(AA$44="FS")</formula>
    </cfRule>
    <cfRule type="expression" dxfId="798" priority="797">
      <formula>OR(AA$44="F",AA$44="Fiber")</formula>
    </cfRule>
    <cfRule type="expression" dxfId="797" priority="799">
      <formula>AND(AA$44&lt;&gt;"FS",AA$44&lt;&gt;"F",AA$44&lt;&gt;"Fiber",AA$44&lt;&gt;"S",AA$44&lt;&gt;"STD",AA$44&lt;&gt;"D",AA$44&lt;&gt;"DIS",AA$44&lt;&gt;"M",AA$44&lt;&gt;"MADI",AA$44&lt;&gt;"",AA$44&lt;&gt;" ",AA$44&lt;&gt;"A",AA$44&lt;&gt;"AES")</formula>
    </cfRule>
    <cfRule type="expression" dxfId="796" priority="800">
      <formula>OR(AA$44="",AA$44=" ")</formula>
    </cfRule>
    <cfRule type="expression" dxfId="795" priority="801">
      <formula>OR(AA$44="A",AA$44="AES")</formula>
    </cfRule>
    <cfRule type="expression" dxfId="794" priority="802">
      <formula>OR(AA$44="M",AA$44="MADI")</formula>
    </cfRule>
    <cfRule type="expression" dxfId="793" priority="803">
      <formula>OR(AA$44="D",AA$44="DIS")</formula>
    </cfRule>
    <cfRule type="expression" dxfId="792" priority="804">
      <formula>OR(AA$44="S",AA$44="STD")</formula>
    </cfRule>
  </conditionalFormatting>
  <conditionalFormatting sqref="Y45:Y62">
    <cfRule type="expression" dxfId="791" priority="776">
      <formula>OR(Y$44="IPI",Y$44="IP in")</formula>
    </cfRule>
    <cfRule type="expression" dxfId="790" priority="778">
      <formula>OR(Y$44="FS")</formula>
    </cfRule>
    <cfRule type="expression" dxfId="789" priority="780">
      <formula>OR(Y$44="F",Y$44="Fiber")</formula>
    </cfRule>
    <cfRule type="expression" dxfId="788" priority="787">
      <formula>AND(Y$44&lt;&gt;"FS",Y$44&lt;&gt;"F",Y$44&lt;&gt;"Fiber",Y$44&lt;&gt;"S",Y$44&lt;&gt;"STD",Y$44&lt;&gt;"D",Y$44&lt;&gt;"DIS",Y$44&lt;&gt;"M",Y$44&lt;&gt;"MADI",Y$44&lt;&gt;"",Y$44&lt;&gt;" ",Y$44&lt;&gt;"A",Y$44&lt;&gt;"AES")</formula>
    </cfRule>
    <cfRule type="expression" dxfId="787" priority="788">
      <formula>OR(Y$44="",Y$44=" ")</formula>
    </cfRule>
    <cfRule type="expression" dxfId="786" priority="789">
      <formula>OR(Y$44="A",Y$44="AES")</formula>
    </cfRule>
    <cfRule type="expression" dxfId="785" priority="790">
      <formula>OR(Y$44="M",Y$44="MADI")</formula>
    </cfRule>
    <cfRule type="expression" dxfId="784" priority="791">
      <formula>OR(Y$44="D",Y$44="DIS")</formula>
    </cfRule>
    <cfRule type="expression" dxfId="783" priority="792">
      <formula>OR(Y$44="S",Y$44="STD")</formula>
    </cfRule>
  </conditionalFormatting>
  <conditionalFormatting sqref="Z45:Z62">
    <cfRule type="expression" dxfId="782" priority="775">
      <formula>OR(Y$44="IPI",Y$44="IP in")</formula>
    </cfRule>
    <cfRule type="expression" dxfId="781" priority="777">
      <formula>OR(Y$44="FS")</formula>
    </cfRule>
    <cfRule type="expression" dxfId="780" priority="779">
      <formula>OR(Y$44="F",Y$44="Fiber")</formula>
    </cfRule>
    <cfRule type="expression" dxfId="779" priority="781">
      <formula>AND(Y$44&lt;&gt;"FS",Y$44&lt;&gt;"F",Y$44&lt;&gt;"Fiber",Y$44&lt;&gt;"S",Y$44&lt;&gt;"STD",Y$44&lt;&gt;"D",Y$44&lt;&gt;"DIS",Y$44&lt;&gt;"M",Y$44&lt;&gt;"MADI",Y$44&lt;&gt;"",Y$44&lt;&gt;" ",Y$44&lt;&gt;"A",Y$44&lt;&gt;"AES")</formula>
    </cfRule>
    <cfRule type="expression" dxfId="778" priority="782">
      <formula>OR(Y$44="",Y$44=" ")</formula>
    </cfRule>
    <cfRule type="expression" dxfId="777" priority="783">
      <formula>OR(Y$44="A",Y$44="AES")</formula>
    </cfRule>
    <cfRule type="expression" dxfId="776" priority="784">
      <formula>OR(Y$44="M",Y$44="MADI")</formula>
    </cfRule>
    <cfRule type="expression" dxfId="775" priority="785">
      <formula>OR(Y$44="D",Y$44="DIS")</formula>
    </cfRule>
    <cfRule type="expression" dxfId="774" priority="786">
      <formula>OR(Y$44="S",Y$44="STD")</formula>
    </cfRule>
  </conditionalFormatting>
  <conditionalFormatting sqref="W45:W62">
    <cfRule type="expression" dxfId="773" priority="758">
      <formula>OR(W$44="IPI",W$44="IP in")</formula>
    </cfRule>
    <cfRule type="expression" dxfId="772" priority="760">
      <formula>OR(W$44="FS")</formula>
    </cfRule>
    <cfRule type="expression" dxfId="771" priority="762">
      <formula>OR(W$44="F",W$44="Fiber")</formula>
    </cfRule>
    <cfRule type="expression" dxfId="770" priority="769">
      <formula>AND(W$44&lt;&gt;"FS",W$44&lt;&gt;"F",W$44&lt;&gt;"Fiber",W$44&lt;&gt;"S",W$44&lt;&gt;"STD",W$44&lt;&gt;"D",W$44&lt;&gt;"DIS",W$44&lt;&gt;"M",W$44&lt;&gt;"MADI",W$44&lt;&gt;"",W$44&lt;&gt;" ",W$44&lt;&gt;"A",W$44&lt;&gt;"AES")</formula>
    </cfRule>
    <cfRule type="expression" dxfId="769" priority="770">
      <formula>OR(W$44="",W$44=" ")</formula>
    </cfRule>
    <cfRule type="expression" dxfId="768" priority="771">
      <formula>OR(W$44="A",W$44="AES")</formula>
    </cfRule>
    <cfRule type="expression" dxfId="767" priority="772">
      <formula>OR(W$44="M",W$44="MADI")</formula>
    </cfRule>
    <cfRule type="expression" dxfId="766" priority="773">
      <formula>OR(W$44="D",W$44="DIS")</formula>
    </cfRule>
    <cfRule type="expression" dxfId="765" priority="774">
      <formula>OR(W$44="S",W$44="STD")</formula>
    </cfRule>
  </conditionalFormatting>
  <conditionalFormatting sqref="X45:X62">
    <cfRule type="expression" dxfId="764" priority="757">
      <formula>OR(W$44="IPI",W$44="IP in")</formula>
    </cfRule>
    <cfRule type="expression" dxfId="763" priority="759">
      <formula>OR(W$44="FS")</formula>
    </cfRule>
    <cfRule type="expression" dxfId="762" priority="761">
      <formula>OR(W$44="F",W$44="Fiber")</formula>
    </cfRule>
    <cfRule type="expression" dxfId="761" priority="763">
      <formula>AND(W$44&lt;&gt;"FS",W$44&lt;&gt;"F",W$44&lt;&gt;"Fiber",W$44&lt;&gt;"S",W$44&lt;&gt;"STD",W$44&lt;&gt;"D",W$44&lt;&gt;"DIS",W$44&lt;&gt;"M",W$44&lt;&gt;"MADI",W$44&lt;&gt;"",W$44&lt;&gt;" ",W$44&lt;&gt;"A",W$44&lt;&gt;"AES")</formula>
    </cfRule>
    <cfRule type="expression" dxfId="760" priority="764">
      <formula>OR(W$44="",W$44=" ")</formula>
    </cfRule>
    <cfRule type="expression" dxfId="759" priority="765">
      <formula>OR(W$44="A",W$44="AES")</formula>
    </cfRule>
    <cfRule type="expression" dxfId="758" priority="766">
      <formula>OR(W$44="M",W$44="MADI")</formula>
    </cfRule>
    <cfRule type="expression" dxfId="757" priority="767">
      <formula>OR(W$44="D",W$44="DIS")</formula>
    </cfRule>
    <cfRule type="expression" dxfId="756" priority="768">
      <formula>OR(W$44="S",W$44="STD")</formula>
    </cfRule>
  </conditionalFormatting>
  <conditionalFormatting sqref="U45:U62">
    <cfRule type="expression" dxfId="755" priority="740">
      <formula>OR(U$44="IPI",U$44="IP in")</formula>
    </cfRule>
    <cfRule type="expression" dxfId="754" priority="742">
      <formula>OR(U$44="FS")</formula>
    </cfRule>
    <cfRule type="expression" dxfId="753" priority="744">
      <formula>OR(U$44="F",U$44="Fiber")</formula>
    </cfRule>
    <cfRule type="expression" dxfId="752" priority="751">
      <formula>AND(U$44&lt;&gt;"FS",U$44&lt;&gt;"F",U$44&lt;&gt;"Fiber",U$44&lt;&gt;"S",U$44&lt;&gt;"STD",U$44&lt;&gt;"D",U$44&lt;&gt;"DIS",U$44&lt;&gt;"M",U$44&lt;&gt;"MADI",U$44&lt;&gt;"",U$44&lt;&gt;" ",U$44&lt;&gt;"A",U$44&lt;&gt;"AES")</formula>
    </cfRule>
    <cfRule type="expression" dxfId="751" priority="752">
      <formula>OR(U$44="",U$44=" ")</formula>
    </cfRule>
    <cfRule type="expression" dxfId="750" priority="753">
      <formula>OR(U$44="A",U$44="AES")</formula>
    </cfRule>
    <cfRule type="expression" dxfId="749" priority="754">
      <formula>OR(U$44="M",U$44="MADI")</formula>
    </cfRule>
    <cfRule type="expression" dxfId="748" priority="755">
      <formula>OR(U$44="D",U$44="DIS")</formula>
    </cfRule>
    <cfRule type="expression" dxfId="747" priority="756">
      <formula>OR(U$44="S",U$44="STD")</formula>
    </cfRule>
  </conditionalFormatting>
  <conditionalFormatting sqref="V45:V62">
    <cfRule type="expression" dxfId="746" priority="739">
      <formula>OR(U$44="IPI",U$44="IP in")</formula>
    </cfRule>
    <cfRule type="expression" dxfId="745" priority="741">
      <formula>OR(U$44="FS")</formula>
    </cfRule>
    <cfRule type="expression" dxfId="744" priority="743">
      <formula>OR(U$44="F",U$44="Fiber")</formula>
    </cfRule>
    <cfRule type="expression" dxfId="743" priority="745">
      <formula>AND(U$44&lt;&gt;"FS",U$44&lt;&gt;"F",U$44&lt;&gt;"Fiber",U$44&lt;&gt;"S",U$44&lt;&gt;"STD",U$44&lt;&gt;"D",U$44&lt;&gt;"DIS",U$44&lt;&gt;"M",U$44&lt;&gt;"MADI",U$44&lt;&gt;"",U$44&lt;&gt;" ",U$44&lt;&gt;"A",U$44&lt;&gt;"AES")</formula>
    </cfRule>
    <cfRule type="expression" dxfId="742" priority="746">
      <formula>OR(U$44="",U$44=" ")</formula>
    </cfRule>
    <cfRule type="expression" dxfId="741" priority="747">
      <formula>OR(U$44="A",U$44="AES")</formula>
    </cfRule>
    <cfRule type="expression" dxfId="740" priority="748">
      <formula>OR(U$44="M",U$44="MADI")</formula>
    </cfRule>
    <cfRule type="expression" dxfId="739" priority="749">
      <formula>OR(U$44="D",U$44="DIS")</formula>
    </cfRule>
    <cfRule type="expression" dxfId="738" priority="750">
      <formula>OR(U$44="S",U$44="STD")</formula>
    </cfRule>
  </conditionalFormatting>
  <conditionalFormatting sqref="S45:S62">
    <cfRule type="expression" dxfId="737" priority="722">
      <formula>OR(S$44="IPI",S$44="IP in")</formula>
    </cfRule>
    <cfRule type="expression" dxfId="736" priority="724">
      <formula>OR(S$44="FS")</formula>
    </cfRule>
    <cfRule type="expression" dxfId="735" priority="726">
      <formula>OR(S$44="F",S$44="Fiber")</formula>
    </cfRule>
    <cfRule type="expression" dxfId="734" priority="733">
      <formula>AND(S$44&lt;&gt;"FS",S$44&lt;&gt;"F",S$44&lt;&gt;"Fiber",S$44&lt;&gt;"S",S$44&lt;&gt;"STD",S$44&lt;&gt;"D",S$44&lt;&gt;"DIS",S$44&lt;&gt;"M",S$44&lt;&gt;"MADI",S$44&lt;&gt;"",S$44&lt;&gt;" ",S$44&lt;&gt;"A",S$44&lt;&gt;"AES")</formula>
    </cfRule>
    <cfRule type="expression" dxfId="733" priority="734">
      <formula>OR(S$44="",S$44=" ")</formula>
    </cfRule>
    <cfRule type="expression" dxfId="732" priority="735">
      <formula>OR(S$44="A",S$44="AES")</formula>
    </cfRule>
    <cfRule type="expression" dxfId="731" priority="736">
      <formula>OR(S$44="M",S$44="MADI")</formula>
    </cfRule>
    <cfRule type="expression" dxfId="730" priority="737">
      <formula>OR(S$44="D",S$44="DIS")</formula>
    </cfRule>
    <cfRule type="expression" dxfId="729" priority="738">
      <formula>OR(S$44="S",S$44="STD")</formula>
    </cfRule>
  </conditionalFormatting>
  <conditionalFormatting sqref="T45:T62">
    <cfRule type="expression" dxfId="728" priority="721">
      <formula>OR(S$44="IPI",S$44="IP in")</formula>
    </cfRule>
    <cfRule type="expression" dxfId="727" priority="723">
      <formula>OR(S$44="FS")</formula>
    </cfRule>
    <cfRule type="expression" dxfId="726" priority="725">
      <formula>OR(S$44="F",S$44="Fiber")</formula>
    </cfRule>
    <cfRule type="expression" dxfId="725" priority="727">
      <formula>AND(S$44&lt;&gt;"FS",S$44&lt;&gt;"F",S$44&lt;&gt;"Fiber",S$44&lt;&gt;"S",S$44&lt;&gt;"STD",S$44&lt;&gt;"D",S$44&lt;&gt;"DIS",S$44&lt;&gt;"M",S$44&lt;&gt;"MADI",S$44&lt;&gt;"",S$44&lt;&gt;" ",S$44&lt;&gt;"A",S$44&lt;&gt;"AES")</formula>
    </cfRule>
    <cfRule type="expression" dxfId="724" priority="728">
      <formula>OR(S$44="",S$44=" ")</formula>
    </cfRule>
    <cfRule type="expression" dxfId="723" priority="729">
      <formula>OR(S$44="A",S$44="AES")</formula>
    </cfRule>
    <cfRule type="expression" dxfId="722" priority="730">
      <formula>OR(S$44="M",S$44="MADI")</formula>
    </cfRule>
    <cfRule type="expression" dxfId="721" priority="731">
      <formula>OR(S$44="D",S$44="DIS")</formula>
    </cfRule>
    <cfRule type="expression" dxfId="720" priority="732">
      <formula>OR(S$44="S",S$44="STD")</formula>
    </cfRule>
  </conditionalFormatting>
  <conditionalFormatting sqref="Q45:Q62">
    <cfRule type="expression" dxfId="719" priority="704">
      <formula>OR(Q$44="IPI",Q$44="IP in")</formula>
    </cfRule>
    <cfRule type="expression" dxfId="718" priority="706">
      <formula>OR(Q$44="FS")</formula>
    </cfRule>
    <cfRule type="expression" dxfId="717" priority="708">
      <formula>OR(Q$44="F",Q$44="Fiber")</formula>
    </cfRule>
    <cfRule type="expression" dxfId="716" priority="715">
      <formula>AND(Q$44&lt;&gt;"FS",Q$44&lt;&gt;"F",Q$44&lt;&gt;"Fiber",Q$44&lt;&gt;"S",Q$44&lt;&gt;"STD",Q$44&lt;&gt;"D",Q$44&lt;&gt;"DIS",Q$44&lt;&gt;"M",Q$44&lt;&gt;"MADI",Q$44&lt;&gt;"",Q$44&lt;&gt;" ",Q$44&lt;&gt;"A",Q$44&lt;&gt;"AES")</formula>
    </cfRule>
    <cfRule type="expression" dxfId="715" priority="716">
      <formula>OR(Q$44="",Q$44=" ")</formula>
    </cfRule>
    <cfRule type="expression" dxfId="714" priority="717">
      <formula>OR(Q$44="A",Q$44="AES")</formula>
    </cfRule>
    <cfRule type="expression" dxfId="713" priority="718">
      <formula>OR(Q$44="M",Q$44="MADI")</formula>
    </cfRule>
    <cfRule type="expression" dxfId="712" priority="719">
      <formula>OR(Q$44="D",Q$44="DIS")</formula>
    </cfRule>
    <cfRule type="expression" dxfId="711" priority="720">
      <formula>OR(Q$44="S",Q$44="STD")</formula>
    </cfRule>
  </conditionalFormatting>
  <conditionalFormatting sqref="R45:R62">
    <cfRule type="expression" dxfId="710" priority="703">
      <formula>OR(Q$44="IPI",Q$44="IP in")</formula>
    </cfRule>
    <cfRule type="expression" dxfId="709" priority="705">
      <formula>OR(Q$44="FS")</formula>
    </cfRule>
    <cfRule type="expression" dxfId="708" priority="707">
      <formula>OR(Q$44="F",Q$44="Fiber")</formula>
    </cfRule>
    <cfRule type="expression" dxfId="707" priority="709">
      <formula>AND(Q$44&lt;&gt;"FS",Q$44&lt;&gt;"F",Q$44&lt;&gt;"Fiber",Q$44&lt;&gt;"S",Q$44&lt;&gt;"STD",Q$44&lt;&gt;"D",Q$44&lt;&gt;"DIS",Q$44&lt;&gt;"M",Q$44&lt;&gt;"MADI",Q$44&lt;&gt;"",Q$44&lt;&gt;" ",Q$44&lt;&gt;"A",Q$44&lt;&gt;"AES")</formula>
    </cfRule>
    <cfRule type="expression" dxfId="706" priority="710">
      <formula>OR(Q$44="",Q$44=" ")</formula>
    </cfRule>
    <cfRule type="expression" dxfId="705" priority="711">
      <formula>OR(Q$44="A",Q$44="AES")</formula>
    </cfRule>
    <cfRule type="expression" dxfId="704" priority="712">
      <formula>OR(Q$44="M",Q$44="MADI")</formula>
    </cfRule>
    <cfRule type="expression" dxfId="703" priority="713">
      <formula>OR(Q$44="D",Q$44="DIS")</formula>
    </cfRule>
    <cfRule type="expression" dxfId="702" priority="714">
      <formula>OR(Q$44="S",Q$44="STD")</formula>
    </cfRule>
  </conditionalFormatting>
  <conditionalFormatting sqref="O45:O62">
    <cfRule type="expression" dxfId="701" priority="686">
      <formula>OR(O$44="IPI",O$44="IP in")</formula>
    </cfRule>
    <cfRule type="expression" dxfId="700" priority="688">
      <formula>OR(O$44="FS")</formula>
    </cfRule>
    <cfRule type="expression" dxfId="699" priority="690">
      <formula>OR(O$44="F",O$44="Fiber")</formula>
    </cfRule>
    <cfRule type="expression" dxfId="698" priority="697">
      <formula>AND(O$44&lt;&gt;"FS",O$44&lt;&gt;"F",O$44&lt;&gt;"Fiber",O$44&lt;&gt;"S",O$44&lt;&gt;"STD",O$44&lt;&gt;"D",O$44&lt;&gt;"DIS",O$44&lt;&gt;"M",O$44&lt;&gt;"MADI",O$44&lt;&gt;"",O$44&lt;&gt;" ",O$44&lt;&gt;"A",O$44&lt;&gt;"AES")</formula>
    </cfRule>
    <cfRule type="expression" dxfId="697" priority="698">
      <formula>OR(O$44="",O$44=" ")</formula>
    </cfRule>
    <cfRule type="expression" dxfId="696" priority="699">
      <formula>OR(O$44="A",O$44="AES")</formula>
    </cfRule>
    <cfRule type="expression" dxfId="695" priority="700">
      <formula>OR(O$44="M",O$44="MADI")</formula>
    </cfRule>
    <cfRule type="expression" dxfId="694" priority="701">
      <formula>OR(O$44="D",O$44="DIS")</formula>
    </cfRule>
    <cfRule type="expression" dxfId="693" priority="702">
      <formula>OR(O$44="S",O$44="STD")</formula>
    </cfRule>
  </conditionalFormatting>
  <conditionalFormatting sqref="P45:P62">
    <cfRule type="expression" dxfId="692" priority="685">
      <formula>OR(O$44="IPI",O$44="IP in")</formula>
    </cfRule>
    <cfRule type="expression" dxfId="691" priority="687">
      <formula>OR(O$44="FS")</formula>
    </cfRule>
    <cfRule type="expression" dxfId="690" priority="689">
      <formula>OR(O$44="F",O$44="Fiber")</formula>
    </cfRule>
    <cfRule type="expression" dxfId="689" priority="691">
      <formula>AND(O$44&lt;&gt;"FS",O$44&lt;&gt;"F",O$44&lt;&gt;"Fiber",O$44&lt;&gt;"S",O$44&lt;&gt;"STD",O$44&lt;&gt;"D",O$44&lt;&gt;"DIS",O$44&lt;&gt;"M",O$44&lt;&gt;"MADI",O$44&lt;&gt;"",O$44&lt;&gt;" ",O$44&lt;&gt;"A",O$44&lt;&gt;"AES")</formula>
    </cfRule>
    <cfRule type="expression" dxfId="688" priority="692">
      <formula>OR(O$44="",O$44=" ")</formula>
    </cfRule>
    <cfRule type="expression" dxfId="687" priority="693">
      <formula>OR(O$44="A",O$44="AES")</formula>
    </cfRule>
    <cfRule type="expression" dxfId="686" priority="694">
      <formula>OR(O$44="M",O$44="MADI")</formula>
    </cfRule>
    <cfRule type="expression" dxfId="685" priority="695">
      <formula>OR(O$44="D",O$44="DIS")</formula>
    </cfRule>
    <cfRule type="expression" dxfId="684" priority="696">
      <formula>OR(O$44="S",O$44="STD")</formula>
    </cfRule>
  </conditionalFormatting>
  <conditionalFormatting sqref="M45:M62">
    <cfRule type="expression" dxfId="683" priority="668">
      <formula>OR(M$44="IPI",M$44="IP in")</formula>
    </cfRule>
    <cfRule type="expression" dxfId="682" priority="670">
      <formula>OR(M$44="FS")</formula>
    </cfRule>
    <cfRule type="expression" dxfId="681" priority="672">
      <formula>OR(M$44="F",M$44="Fiber")</formula>
    </cfRule>
    <cfRule type="expression" dxfId="680" priority="679">
      <formula>AND(M$44&lt;&gt;"FS",M$44&lt;&gt;"F",M$44&lt;&gt;"Fiber",M$44&lt;&gt;"S",M$44&lt;&gt;"STD",M$44&lt;&gt;"D",M$44&lt;&gt;"DIS",M$44&lt;&gt;"M",M$44&lt;&gt;"MADI",M$44&lt;&gt;"",M$44&lt;&gt;" ",M$44&lt;&gt;"A",M$44&lt;&gt;"AES")</formula>
    </cfRule>
    <cfRule type="expression" dxfId="679" priority="680">
      <formula>OR(M$44="",M$44=" ")</formula>
    </cfRule>
    <cfRule type="expression" dxfId="678" priority="681">
      <formula>OR(M$44="A",M$44="AES")</formula>
    </cfRule>
    <cfRule type="expression" dxfId="677" priority="682">
      <formula>OR(M$44="M",M$44="MADI")</formula>
    </cfRule>
    <cfRule type="expression" dxfId="676" priority="683">
      <formula>OR(M$44="D",M$44="DIS")</formula>
    </cfRule>
    <cfRule type="expression" dxfId="675" priority="684">
      <formula>OR(M$44="S",M$44="STD")</formula>
    </cfRule>
  </conditionalFormatting>
  <conditionalFormatting sqref="N45:N62">
    <cfRule type="expression" dxfId="674" priority="667">
      <formula>OR(M$44="IPI",M$44="IP in")</formula>
    </cfRule>
    <cfRule type="expression" dxfId="673" priority="669">
      <formula>OR(M$44="FS")</formula>
    </cfRule>
    <cfRule type="expression" dxfId="672" priority="671">
      <formula>OR(M$44="F",M$44="Fiber")</formula>
    </cfRule>
    <cfRule type="expression" dxfId="671" priority="673">
      <formula>AND(M$44&lt;&gt;"FS",M$44&lt;&gt;"F",M$44&lt;&gt;"Fiber",M$44&lt;&gt;"S",M$44&lt;&gt;"STD",M$44&lt;&gt;"D",M$44&lt;&gt;"DIS",M$44&lt;&gt;"M",M$44&lt;&gt;"MADI",M$44&lt;&gt;"",M$44&lt;&gt;" ",M$44&lt;&gt;"A",M$44&lt;&gt;"AES")</formula>
    </cfRule>
    <cfRule type="expression" dxfId="670" priority="674">
      <formula>OR(M$44="",M$44=" ")</formula>
    </cfRule>
    <cfRule type="expression" dxfId="669" priority="675">
      <formula>OR(M$44="A",M$44="AES")</formula>
    </cfRule>
    <cfRule type="expression" dxfId="668" priority="676">
      <formula>OR(M$44="M",M$44="MADI")</formula>
    </cfRule>
    <cfRule type="expression" dxfId="667" priority="677">
      <formula>OR(M$44="D",M$44="DIS")</formula>
    </cfRule>
    <cfRule type="expression" dxfId="666" priority="678">
      <formula>OR(M$44="S",M$44="STD")</formula>
    </cfRule>
  </conditionalFormatting>
  <conditionalFormatting sqref="K45:K62">
    <cfRule type="expression" dxfId="665" priority="650">
      <formula>OR(K$44="IPI",K$44="IP in")</formula>
    </cfRule>
    <cfRule type="expression" dxfId="664" priority="652">
      <formula>OR(K$44="FS")</formula>
    </cfRule>
    <cfRule type="expression" dxfId="663" priority="654">
      <formula>OR(K$44="F",K$44="Fiber")</formula>
    </cfRule>
    <cfRule type="expression" dxfId="662" priority="661">
      <formula>AND(K$44&lt;&gt;"FS",K$44&lt;&gt;"F",K$44&lt;&gt;"Fiber",K$44&lt;&gt;"S",K$44&lt;&gt;"STD",K$44&lt;&gt;"D",K$44&lt;&gt;"DIS",K$44&lt;&gt;"M",K$44&lt;&gt;"MADI",K$44&lt;&gt;"",K$44&lt;&gt;" ",K$44&lt;&gt;"A",K$44&lt;&gt;"AES")</formula>
    </cfRule>
    <cfRule type="expression" dxfId="661" priority="662">
      <formula>OR(K$44="",K$44=" ")</formula>
    </cfRule>
    <cfRule type="expression" dxfId="660" priority="663">
      <formula>OR(K$44="A",K$44="AES")</formula>
    </cfRule>
    <cfRule type="expression" dxfId="659" priority="664">
      <formula>OR(K$44="M",K$44="MADI")</formula>
    </cfRule>
    <cfRule type="expression" dxfId="658" priority="665">
      <formula>OR(K$44="D",K$44="DIS")</formula>
    </cfRule>
    <cfRule type="expression" dxfId="657" priority="666">
      <formula>OR(K$44="S",K$44="STD")</formula>
    </cfRule>
  </conditionalFormatting>
  <conditionalFormatting sqref="L45:L62">
    <cfRule type="expression" dxfId="656" priority="649">
      <formula>OR(K$44="IPI",K$44="IP in")</formula>
    </cfRule>
    <cfRule type="expression" dxfId="655" priority="651">
      <formula>OR(K$44="FS")</formula>
    </cfRule>
    <cfRule type="expression" dxfId="654" priority="653">
      <formula>OR(K$44="F",K$44="Fiber")</formula>
    </cfRule>
    <cfRule type="expression" dxfId="653" priority="655">
      <formula>AND(K$44&lt;&gt;"FS",K$44&lt;&gt;"F",K$44&lt;&gt;"Fiber",K$44&lt;&gt;"S",K$44&lt;&gt;"STD",K$44&lt;&gt;"D",K$44&lt;&gt;"DIS",K$44&lt;&gt;"M",K$44&lt;&gt;"MADI",K$44&lt;&gt;"",K$44&lt;&gt;" ",K$44&lt;&gt;"A",K$44&lt;&gt;"AES")</formula>
    </cfRule>
    <cfRule type="expression" dxfId="652" priority="656">
      <formula>OR(K$44="",K$44=" ")</formula>
    </cfRule>
    <cfRule type="expression" dxfId="651" priority="657">
      <formula>OR(K$44="A",K$44="AES")</formula>
    </cfRule>
    <cfRule type="expression" dxfId="650" priority="658">
      <formula>OR(K$44="M",K$44="MADI")</formula>
    </cfRule>
    <cfRule type="expression" dxfId="649" priority="659">
      <formula>OR(K$44="D",K$44="DIS")</formula>
    </cfRule>
    <cfRule type="expression" dxfId="648" priority="660">
      <formula>OR(K$44="S",K$44="STD")</formula>
    </cfRule>
  </conditionalFormatting>
  <conditionalFormatting sqref="I45:I62">
    <cfRule type="expression" dxfId="647" priority="632">
      <formula>OR(I$44="IPI",I$44="IP in")</formula>
    </cfRule>
    <cfRule type="expression" dxfId="646" priority="634">
      <formula>OR(I$44="FS")</formula>
    </cfRule>
    <cfRule type="expression" dxfId="645" priority="636">
      <formula>OR(I$44="F",I$44="Fiber")</formula>
    </cfRule>
    <cfRule type="expression" dxfId="644" priority="643">
      <formula>AND(I$44&lt;&gt;"FS",I$44&lt;&gt;"F",I$44&lt;&gt;"Fiber",I$44&lt;&gt;"S",I$44&lt;&gt;"STD",I$44&lt;&gt;"D",I$44&lt;&gt;"DIS",I$44&lt;&gt;"M",I$44&lt;&gt;"MADI",I$44&lt;&gt;"",I$44&lt;&gt;" ",I$44&lt;&gt;"A",I$44&lt;&gt;"AES")</formula>
    </cfRule>
    <cfRule type="expression" dxfId="643" priority="644">
      <formula>OR(I$44="",I$44=" ")</formula>
    </cfRule>
    <cfRule type="expression" dxfId="642" priority="645">
      <formula>OR(I$44="A",I$44="AES")</formula>
    </cfRule>
    <cfRule type="expression" dxfId="641" priority="646">
      <formula>OR(I$44="M",I$44="MADI")</formula>
    </cfRule>
    <cfRule type="expression" dxfId="640" priority="647">
      <formula>OR(I$44="D",I$44="DIS")</formula>
    </cfRule>
    <cfRule type="expression" dxfId="639" priority="648">
      <formula>OR(I$44="S",I$44="STD")</formula>
    </cfRule>
  </conditionalFormatting>
  <conditionalFormatting sqref="J45:J62">
    <cfRule type="expression" dxfId="638" priority="631">
      <formula>OR(I$44="IPI",I$44="IP in")</formula>
    </cfRule>
    <cfRule type="expression" dxfId="637" priority="633">
      <formula>OR(I$44="FS")</formula>
    </cfRule>
    <cfRule type="expression" dxfId="636" priority="635">
      <formula>OR(I$44="F",I$44="Fiber")</formula>
    </cfRule>
    <cfRule type="expression" dxfId="635" priority="637">
      <formula>AND(I$44&lt;&gt;"FS",I$44&lt;&gt;"F",I$44&lt;&gt;"Fiber",I$44&lt;&gt;"S",I$44&lt;&gt;"STD",I$44&lt;&gt;"D",I$44&lt;&gt;"DIS",I$44&lt;&gt;"M",I$44&lt;&gt;"MADI",I$44&lt;&gt;"",I$44&lt;&gt;" ",I$44&lt;&gt;"A",I$44&lt;&gt;"AES")</formula>
    </cfRule>
    <cfRule type="expression" dxfId="634" priority="638">
      <formula>OR(I$44="",I$44=" ")</formula>
    </cfRule>
    <cfRule type="expression" dxfId="633" priority="639">
      <formula>OR(I$44="A",I$44="AES")</formula>
    </cfRule>
    <cfRule type="expression" dxfId="632" priority="640">
      <formula>OR(I$44="M",I$44="MADI")</formula>
    </cfRule>
    <cfRule type="expression" dxfId="631" priority="641">
      <formula>OR(I$44="D",I$44="DIS")</formula>
    </cfRule>
    <cfRule type="expression" dxfId="630" priority="642">
      <formula>OR(I$44="S",I$44="STD")</formula>
    </cfRule>
  </conditionalFormatting>
  <conditionalFormatting sqref="G45:G62">
    <cfRule type="expression" dxfId="629" priority="614">
      <formula>OR(G$44="IPI",G$44="IP in")</formula>
    </cfRule>
    <cfRule type="expression" dxfId="628" priority="616">
      <formula>OR(G$44="FS")</formula>
    </cfRule>
    <cfRule type="expression" dxfId="627" priority="618">
      <formula>OR(G$44="F",G$44="Fiber")</formula>
    </cfRule>
    <cfRule type="expression" dxfId="626" priority="625">
      <formula>AND(G$44&lt;&gt;"FS",G$44&lt;&gt;"F",G$44&lt;&gt;"Fiber",G$44&lt;&gt;"S",G$44&lt;&gt;"STD",G$44&lt;&gt;"D",G$44&lt;&gt;"DIS",G$44&lt;&gt;"M",G$44&lt;&gt;"MADI",G$44&lt;&gt;"",G$44&lt;&gt;" ",G$44&lt;&gt;"A",G$44&lt;&gt;"AES")</formula>
    </cfRule>
    <cfRule type="expression" dxfId="625" priority="626">
      <formula>OR(G$44="",G$44=" ")</formula>
    </cfRule>
    <cfRule type="expression" dxfId="624" priority="627">
      <formula>OR(G$44="A",G$44="AES")</formula>
    </cfRule>
    <cfRule type="expression" dxfId="623" priority="628">
      <formula>OR(G$44="M",G$44="MADI")</formula>
    </cfRule>
    <cfRule type="expression" dxfId="622" priority="629">
      <formula>OR(G$44="D",G$44="DIS")</formula>
    </cfRule>
    <cfRule type="expression" dxfId="621" priority="630">
      <formula>OR(G$44="S",G$44="STD")</formula>
    </cfRule>
  </conditionalFormatting>
  <conditionalFormatting sqref="H45:H62">
    <cfRule type="expression" dxfId="620" priority="613">
      <formula>OR(G$44="IPI",G$44="IP in")</formula>
    </cfRule>
    <cfRule type="expression" dxfId="619" priority="615">
      <formula>OR(G$44="FS")</formula>
    </cfRule>
    <cfRule type="expression" dxfId="618" priority="617">
      <formula>OR(G$44="F",G$44="Fiber")</formula>
    </cfRule>
    <cfRule type="expression" dxfId="617" priority="619">
      <formula>AND(G$44&lt;&gt;"FS",G$44&lt;&gt;"F",G$44&lt;&gt;"Fiber",G$44&lt;&gt;"S",G$44&lt;&gt;"STD",G$44&lt;&gt;"D",G$44&lt;&gt;"DIS",G$44&lt;&gt;"M",G$44&lt;&gt;"MADI",G$44&lt;&gt;"",G$44&lt;&gt;" ",G$44&lt;&gt;"A",G$44&lt;&gt;"AES")</formula>
    </cfRule>
    <cfRule type="expression" dxfId="616" priority="620">
      <formula>OR(G$44="",G$44=" ")</formula>
    </cfRule>
    <cfRule type="expression" dxfId="615" priority="621">
      <formula>OR(G$44="A",G$44="AES")</formula>
    </cfRule>
    <cfRule type="expression" dxfId="614" priority="622">
      <formula>OR(G$44="M",G$44="MADI")</formula>
    </cfRule>
    <cfRule type="expression" dxfId="613" priority="623">
      <formula>OR(G$44="D",G$44="DIS")</formula>
    </cfRule>
    <cfRule type="expression" dxfId="612" priority="624">
      <formula>OR(G$44="S",G$44="STD")</formula>
    </cfRule>
  </conditionalFormatting>
  <conditionalFormatting sqref="E45:E62">
    <cfRule type="expression" dxfId="611" priority="596">
      <formula>OR(E$44="IPI",E$44="IP in")</formula>
    </cfRule>
    <cfRule type="expression" dxfId="610" priority="598">
      <formula>OR(E$44="FS")</formula>
    </cfRule>
    <cfRule type="expression" dxfId="609" priority="600">
      <formula>OR(E$44="F",E$44="Fiber")</formula>
    </cfRule>
    <cfRule type="expression" dxfId="608" priority="607">
      <formula>AND(E$44&lt;&gt;"FS",E$44&lt;&gt;"F",E$44&lt;&gt;"Fiber",E$44&lt;&gt;"S",E$44&lt;&gt;"STD",E$44&lt;&gt;"D",E$44&lt;&gt;"DIS",E$44&lt;&gt;"M",E$44&lt;&gt;"MADI",E$44&lt;&gt;"",E$44&lt;&gt;" ",E$44&lt;&gt;"A",E$44&lt;&gt;"AES")</formula>
    </cfRule>
    <cfRule type="expression" dxfId="607" priority="608">
      <formula>OR(E$44="",E$44=" ")</formula>
    </cfRule>
    <cfRule type="expression" dxfId="606" priority="609">
      <formula>OR(E$44="A",E$44="AES")</formula>
    </cfRule>
    <cfRule type="expression" dxfId="605" priority="610">
      <formula>OR(E$44="M",E$44="MADI")</formula>
    </cfRule>
    <cfRule type="expression" dxfId="604" priority="611">
      <formula>OR(E$44="D",E$44="DIS")</formula>
    </cfRule>
    <cfRule type="expression" dxfId="603" priority="612">
      <formula>OR(E$44="S",E$44="STD")</formula>
    </cfRule>
  </conditionalFormatting>
  <conditionalFormatting sqref="F45:F62">
    <cfRule type="expression" dxfId="602" priority="595">
      <formula>OR(E$44="IPI",E$44="IP in")</formula>
    </cfRule>
    <cfRule type="expression" dxfId="601" priority="597">
      <formula>OR(E$44="FS")</formula>
    </cfRule>
    <cfRule type="expression" dxfId="600" priority="599">
      <formula>OR(E$44="F",E$44="Fiber")</formula>
    </cfRule>
    <cfRule type="expression" dxfId="599" priority="601">
      <formula>AND(E$44&lt;&gt;"FS",E$44&lt;&gt;"F",E$44&lt;&gt;"Fiber",E$44&lt;&gt;"S",E$44&lt;&gt;"STD",E$44&lt;&gt;"D",E$44&lt;&gt;"DIS",E$44&lt;&gt;"M",E$44&lt;&gt;"MADI",E$44&lt;&gt;"",E$44&lt;&gt;" ",E$44&lt;&gt;"A",E$44&lt;&gt;"AES")</formula>
    </cfRule>
    <cfRule type="expression" dxfId="598" priority="602">
      <formula>OR(E$44="",E$44=" ")</formula>
    </cfRule>
    <cfRule type="expression" dxfId="597" priority="603">
      <formula>OR(E$44="A",E$44="AES")</formula>
    </cfRule>
    <cfRule type="expression" dxfId="596" priority="604">
      <formula>OR(E$44="M",E$44="MADI")</formula>
    </cfRule>
    <cfRule type="expression" dxfId="595" priority="605">
      <formula>OR(E$44="D",E$44="DIS")</formula>
    </cfRule>
    <cfRule type="expression" dxfId="594" priority="606">
      <formula>OR(E$44="S",E$44="STD")</formula>
    </cfRule>
  </conditionalFormatting>
  <conditionalFormatting sqref="C45:C62">
    <cfRule type="expression" dxfId="593" priority="578">
      <formula>OR(C$44="IPI",C$44="IP in")</formula>
    </cfRule>
    <cfRule type="expression" dxfId="592" priority="580">
      <formula>OR(C$44="FS")</formula>
    </cfRule>
    <cfRule type="expression" dxfId="591" priority="582">
      <formula>OR(C$44="F",C$44="Fiber")</formula>
    </cfRule>
    <cfRule type="expression" dxfId="590" priority="589">
      <formula>AND(C$44&lt;&gt;"FS",C$44&lt;&gt;"F",C$44&lt;&gt;"Fiber",C$44&lt;&gt;"S",C$44&lt;&gt;"STD",C$44&lt;&gt;"D",C$44&lt;&gt;"DIS",C$44&lt;&gt;"M",C$44&lt;&gt;"MADI",C$44&lt;&gt;"",C$44&lt;&gt;" ",C$44&lt;&gt;"A",C$44&lt;&gt;"AES")</formula>
    </cfRule>
    <cfRule type="expression" dxfId="589" priority="590">
      <formula>OR(C$44="",C$44=" ")</formula>
    </cfRule>
    <cfRule type="expression" dxfId="588" priority="591">
      <formula>OR(C$44="A",C$44="AES")</formula>
    </cfRule>
    <cfRule type="expression" dxfId="587" priority="592">
      <formula>OR(C$44="M",C$44="MADI")</formula>
    </cfRule>
    <cfRule type="expression" dxfId="586" priority="593">
      <formula>OR(C$44="D",C$44="DIS")</formula>
    </cfRule>
    <cfRule type="expression" dxfId="585" priority="594">
      <formula>OR(C$44="S",C$44="STD")</formula>
    </cfRule>
  </conditionalFormatting>
  <conditionalFormatting sqref="D45:D62">
    <cfRule type="expression" dxfId="584" priority="577">
      <formula>OR(C$44="IPI",C$44="IP in")</formula>
    </cfRule>
    <cfRule type="expression" dxfId="583" priority="579">
      <formula>OR(C$44="FS")</formula>
    </cfRule>
    <cfRule type="expression" dxfId="582" priority="581">
      <formula>OR(C$44="F",C$44="Fiber")</formula>
    </cfRule>
    <cfRule type="expression" dxfId="581" priority="583">
      <formula>AND(C$44&lt;&gt;"FS",C$44&lt;&gt;"F",C$44&lt;&gt;"Fiber",C$44&lt;&gt;"S",C$44&lt;&gt;"STD",C$44&lt;&gt;"D",C$44&lt;&gt;"DIS",C$44&lt;&gt;"M",C$44&lt;&gt;"MADI",C$44&lt;&gt;"",C$44&lt;&gt;" ",C$44&lt;&gt;"A",C$44&lt;&gt;"AES")</formula>
    </cfRule>
    <cfRule type="expression" dxfId="580" priority="584">
      <formula>OR(C$44="",C$44=" ")</formula>
    </cfRule>
    <cfRule type="expression" dxfId="579" priority="585">
      <formula>OR(C$44="A",C$44="AES")</formula>
    </cfRule>
    <cfRule type="expression" dxfId="578" priority="586">
      <formula>OR(C$44="M",C$44="MADI")</formula>
    </cfRule>
    <cfRule type="expression" dxfId="577" priority="587">
      <formula>OR(C$44="D",C$44="DIS")</formula>
    </cfRule>
    <cfRule type="expression" dxfId="576" priority="588">
      <formula>OR(C$44="S",C$44="STD")</formula>
    </cfRule>
  </conditionalFormatting>
  <conditionalFormatting sqref="A45:A62">
    <cfRule type="expression" dxfId="575" priority="560">
      <formula>OR(A$44="IPI",A$44="IP in")</formula>
    </cfRule>
    <cfRule type="expression" dxfId="574" priority="562">
      <formula>OR(A$44="FS")</formula>
    </cfRule>
    <cfRule type="expression" dxfId="573" priority="564">
      <formula>OR(A$44="F",A$44="Fiber")</formula>
    </cfRule>
    <cfRule type="expression" dxfId="572" priority="571">
      <formula>AND(A$44&lt;&gt;"FS",A$44&lt;&gt;"F",A$44&lt;&gt;"Fiber",A$44&lt;&gt;"S",A$44&lt;&gt;"STD",A$44&lt;&gt;"D",A$44&lt;&gt;"DIS",A$44&lt;&gt;"M",A$44&lt;&gt;"MADI",A$44&lt;&gt;"",A$44&lt;&gt;" ",A$44&lt;&gt;"A",A$44&lt;&gt;"AES")</formula>
    </cfRule>
    <cfRule type="expression" dxfId="571" priority="572">
      <formula>OR(A$44="",A$44=" ")</formula>
    </cfRule>
    <cfRule type="expression" dxfId="570" priority="573">
      <formula>OR(A$44="A",A$44="AES")</formula>
    </cfRule>
    <cfRule type="expression" dxfId="569" priority="574">
      <formula>OR(A$44="M",A$44="MADI")</formula>
    </cfRule>
    <cfRule type="expression" dxfId="568" priority="575">
      <formula>OR(A$44="D",A$44="DIS")</formula>
    </cfRule>
    <cfRule type="expression" dxfId="567" priority="576">
      <formula>OR(A$44="S",A$44="STD")</formula>
    </cfRule>
  </conditionalFormatting>
  <conditionalFormatting sqref="B45:B62">
    <cfRule type="expression" dxfId="566" priority="559">
      <formula>OR(A$44="IPI",A$44="IP in")</formula>
    </cfRule>
    <cfRule type="expression" dxfId="565" priority="561">
      <formula>OR(A$44="FS")</formula>
    </cfRule>
    <cfRule type="expression" dxfId="564" priority="563">
      <formula>OR(A$44="F",A$44="Fiber")</formula>
    </cfRule>
    <cfRule type="expression" dxfId="563" priority="565">
      <formula>AND(A$44&lt;&gt;"FS",A$44&lt;&gt;"F",A$44&lt;&gt;"Fiber",A$44&lt;&gt;"S",A$44&lt;&gt;"STD",A$44&lt;&gt;"D",A$44&lt;&gt;"DIS",A$44&lt;&gt;"M",A$44&lt;&gt;"MADI",A$44&lt;&gt;"",A$44&lt;&gt;" ",A$44&lt;&gt;"A",A$44&lt;&gt;"AES")</formula>
    </cfRule>
    <cfRule type="expression" dxfId="562" priority="566">
      <formula>OR(A$44="",A$44=" ")</formula>
    </cfRule>
    <cfRule type="expression" dxfId="561" priority="567">
      <formula>OR(A$44="A",A$44="AES")</formula>
    </cfRule>
    <cfRule type="expression" dxfId="560" priority="568">
      <formula>OR(A$44="M",A$44="MADI")</formula>
    </cfRule>
    <cfRule type="expression" dxfId="559" priority="569">
      <formula>OR(A$44="D",A$44="DIS")</formula>
    </cfRule>
    <cfRule type="expression" dxfId="558" priority="570">
      <formula>OR(A$44="S",A$44="STD")</formula>
    </cfRule>
  </conditionalFormatting>
  <conditionalFormatting sqref="BI4:BI39">
    <cfRule type="expression" dxfId="557" priority="542">
      <formula>OR(BI$3="IPO",BI$3="IP out")</formula>
    </cfRule>
    <cfRule type="expression" dxfId="556" priority="544">
      <formula>(BI$3="M3")</formula>
    </cfRule>
    <cfRule type="expression" dxfId="555" priority="546">
      <formula>OR(BI$3="F",BI$3="Fiber")</formula>
    </cfRule>
    <cfRule type="expression" dxfId="554" priority="553">
      <formula>AND(BI$3&lt;&gt;"F",BI$3&lt;&gt;"Fiber",BI$3&lt;&gt;"S",BI$3&lt;&gt;"STD",BI$3&lt;&gt;"E",BI$3&lt;&gt;"EMB",BI$3&lt;&gt;"M",BI$3&lt;&gt;"MADI",BI$3&lt;&gt;"",BI$3&lt;&gt;" ",BI$3&lt;&gt;"A",BI$3&lt;&gt;"AES")</formula>
    </cfRule>
    <cfRule type="expression" dxfId="553" priority="554">
      <formula>OR(BI$3="",BI$3=" ")</formula>
    </cfRule>
    <cfRule type="expression" dxfId="552" priority="555">
      <formula>OR(BI$3="A",BI$3="AES")</formula>
    </cfRule>
    <cfRule type="expression" dxfId="551" priority="556">
      <formula>OR(BI$3="M",BI$3="MADI")</formula>
    </cfRule>
    <cfRule type="expression" dxfId="550" priority="557">
      <formula>OR(BI$3="E",BI$3="EMB")</formula>
    </cfRule>
    <cfRule type="expression" dxfId="549" priority="558">
      <formula>OR(BI$3="S",BI$3="STD")</formula>
    </cfRule>
  </conditionalFormatting>
  <conditionalFormatting sqref="BJ4:BJ39">
    <cfRule type="expression" dxfId="548" priority="541">
      <formula>OR(BI$3="IPO",BI$3="IP out")</formula>
    </cfRule>
    <cfRule type="expression" dxfId="547" priority="543">
      <formula>(BI$3="M3")</formula>
    </cfRule>
    <cfRule type="expression" dxfId="546" priority="545">
      <formula>OR(BI$3="F",BI$3="Fiber")</formula>
    </cfRule>
    <cfRule type="expression" dxfId="545" priority="547">
      <formula>AND(BI$3&lt;&gt;"F",BI$3&lt;&gt;"Fiber",BI$3&lt;&gt;"S",BI$3&lt;&gt;"STD",BI$3&lt;&gt;"E",BI$3&lt;&gt;"EMB",BI$3&lt;&gt;"M",BI$3&lt;&gt;"MADI",BI$3&lt;&gt;"",BI$3&lt;&gt;" ",BI$3&lt;&gt;"A",BI$3&lt;&gt;"AES")</formula>
    </cfRule>
    <cfRule type="expression" dxfId="544" priority="548">
      <formula>OR(BI$3="",BI$3=" ")</formula>
    </cfRule>
    <cfRule type="expression" dxfId="543" priority="549">
      <formula>OR(BI$3="A",BI$3="AES")</formula>
    </cfRule>
    <cfRule type="expression" dxfId="542" priority="550">
      <formula>OR(BI$3="M",BI$3="MADI")</formula>
    </cfRule>
    <cfRule type="expression" dxfId="541" priority="551">
      <formula>OR(BI$3="E",BI$3="EMB")</formula>
    </cfRule>
    <cfRule type="expression" dxfId="540" priority="552">
      <formula>OR(BI$3="S",BI$3="STD")</formula>
    </cfRule>
  </conditionalFormatting>
  <conditionalFormatting sqref="BG4:BG39">
    <cfRule type="expression" dxfId="539" priority="524">
      <formula>OR(BG$3="IPO",BG$3="IP out")</formula>
    </cfRule>
    <cfRule type="expression" dxfId="538" priority="526">
      <formula>(BG$3="M3")</formula>
    </cfRule>
    <cfRule type="expression" dxfId="537" priority="528">
      <formula>OR(BG$3="F",BG$3="Fiber")</formula>
    </cfRule>
    <cfRule type="expression" dxfId="536" priority="535">
      <formula>AND(BG$3&lt;&gt;"F",BG$3&lt;&gt;"Fiber",BG$3&lt;&gt;"S",BG$3&lt;&gt;"STD",BG$3&lt;&gt;"E",BG$3&lt;&gt;"EMB",BG$3&lt;&gt;"M",BG$3&lt;&gt;"MADI",BG$3&lt;&gt;"",BG$3&lt;&gt;" ",BG$3&lt;&gt;"A",BG$3&lt;&gt;"AES")</formula>
    </cfRule>
    <cfRule type="expression" dxfId="535" priority="536">
      <formula>OR(BG$3="",BG$3=" ")</formula>
    </cfRule>
    <cfRule type="expression" dxfId="534" priority="537">
      <formula>OR(BG$3="A",BG$3="AES")</formula>
    </cfRule>
    <cfRule type="expression" dxfId="533" priority="538">
      <formula>OR(BG$3="M",BG$3="MADI")</formula>
    </cfRule>
    <cfRule type="expression" dxfId="532" priority="539">
      <formula>OR(BG$3="E",BG$3="EMB")</formula>
    </cfRule>
    <cfRule type="expression" dxfId="531" priority="540">
      <formula>OR(BG$3="S",BG$3="STD")</formula>
    </cfRule>
  </conditionalFormatting>
  <conditionalFormatting sqref="BH4:BH39">
    <cfRule type="expression" dxfId="530" priority="523">
      <formula>OR(BG$3="IPO",BG$3="IP out")</formula>
    </cfRule>
    <cfRule type="expression" dxfId="529" priority="525">
      <formula>(BG$3="M3")</formula>
    </cfRule>
    <cfRule type="expression" dxfId="528" priority="527">
      <formula>OR(BG$3="F",BG$3="Fiber")</formula>
    </cfRule>
    <cfRule type="expression" dxfId="527" priority="529">
      <formula>AND(BG$3&lt;&gt;"F",BG$3&lt;&gt;"Fiber",BG$3&lt;&gt;"S",BG$3&lt;&gt;"STD",BG$3&lt;&gt;"E",BG$3&lt;&gt;"EMB",BG$3&lt;&gt;"M",BG$3&lt;&gt;"MADI",BG$3&lt;&gt;"",BG$3&lt;&gt;" ",BG$3&lt;&gt;"A",BG$3&lt;&gt;"AES")</formula>
    </cfRule>
    <cfRule type="expression" dxfId="526" priority="530">
      <formula>OR(BG$3="",BG$3=" ")</formula>
    </cfRule>
    <cfRule type="expression" dxfId="525" priority="531">
      <formula>OR(BG$3="A",BG$3="AES")</formula>
    </cfRule>
    <cfRule type="expression" dxfId="524" priority="532">
      <formula>OR(BG$3="M",BG$3="MADI")</formula>
    </cfRule>
    <cfRule type="expression" dxfId="523" priority="533">
      <formula>OR(BG$3="E",BG$3="EMB")</formula>
    </cfRule>
    <cfRule type="expression" dxfId="522" priority="534">
      <formula>OR(BG$3="S",BG$3="STD")</formula>
    </cfRule>
  </conditionalFormatting>
  <conditionalFormatting sqref="BE4:BE39">
    <cfRule type="expression" dxfId="521" priority="506">
      <formula>OR(BE$3="IPO",BE$3="IP out")</formula>
    </cfRule>
    <cfRule type="expression" dxfId="520" priority="508">
      <formula>(BE$3="M3")</formula>
    </cfRule>
    <cfRule type="expression" dxfId="519" priority="510">
      <formula>OR(BE$3="F",BE$3="Fiber")</formula>
    </cfRule>
    <cfRule type="expression" dxfId="518" priority="517">
      <formula>AND(BE$3&lt;&gt;"F",BE$3&lt;&gt;"Fiber",BE$3&lt;&gt;"S",BE$3&lt;&gt;"STD",BE$3&lt;&gt;"E",BE$3&lt;&gt;"EMB",BE$3&lt;&gt;"M",BE$3&lt;&gt;"MADI",BE$3&lt;&gt;"",BE$3&lt;&gt;" ",BE$3&lt;&gt;"A",BE$3&lt;&gt;"AES")</formula>
    </cfRule>
    <cfRule type="expression" dxfId="517" priority="518">
      <formula>OR(BE$3="",BE$3=" ")</formula>
    </cfRule>
    <cfRule type="expression" dxfId="516" priority="519">
      <formula>OR(BE$3="A",BE$3="AES")</formula>
    </cfRule>
    <cfRule type="expression" dxfId="515" priority="520">
      <formula>OR(BE$3="M",BE$3="MADI")</formula>
    </cfRule>
    <cfRule type="expression" dxfId="514" priority="521">
      <formula>OR(BE$3="E",BE$3="EMB")</formula>
    </cfRule>
    <cfRule type="expression" dxfId="513" priority="522">
      <formula>OR(BE$3="S",BE$3="STD")</formula>
    </cfRule>
  </conditionalFormatting>
  <conditionalFormatting sqref="BF4:BF39">
    <cfRule type="expression" dxfId="512" priority="505">
      <formula>OR(BE$3="IPO",BE$3="IP out")</formula>
    </cfRule>
    <cfRule type="expression" dxfId="511" priority="507">
      <formula>(BE$3="M3")</formula>
    </cfRule>
    <cfRule type="expression" dxfId="510" priority="509">
      <formula>OR(BE$3="F",BE$3="Fiber")</formula>
    </cfRule>
    <cfRule type="expression" dxfId="509" priority="511">
      <formula>AND(BE$3&lt;&gt;"F",BE$3&lt;&gt;"Fiber",BE$3&lt;&gt;"S",BE$3&lt;&gt;"STD",BE$3&lt;&gt;"E",BE$3&lt;&gt;"EMB",BE$3&lt;&gt;"M",BE$3&lt;&gt;"MADI",BE$3&lt;&gt;"",BE$3&lt;&gt;" ",BE$3&lt;&gt;"A",BE$3&lt;&gt;"AES")</formula>
    </cfRule>
    <cfRule type="expression" dxfId="508" priority="512">
      <formula>OR(BE$3="",BE$3=" ")</formula>
    </cfRule>
    <cfRule type="expression" dxfId="507" priority="513">
      <formula>OR(BE$3="A",BE$3="AES")</formula>
    </cfRule>
    <cfRule type="expression" dxfId="506" priority="514">
      <formula>OR(BE$3="M",BE$3="MADI")</formula>
    </cfRule>
    <cfRule type="expression" dxfId="505" priority="515">
      <formula>OR(BE$3="E",BE$3="EMB")</formula>
    </cfRule>
    <cfRule type="expression" dxfId="504" priority="516">
      <formula>OR(BE$3="S",BE$3="STD")</formula>
    </cfRule>
  </conditionalFormatting>
  <conditionalFormatting sqref="BC4:BC39">
    <cfRule type="expression" dxfId="503" priority="488">
      <formula>OR(BC$3="IPO",BC$3="IP out")</formula>
    </cfRule>
    <cfRule type="expression" dxfId="502" priority="490">
      <formula>(BC$3="M3")</formula>
    </cfRule>
    <cfRule type="expression" dxfId="501" priority="492">
      <formula>OR(BC$3="F",BC$3="Fiber")</formula>
    </cfRule>
    <cfRule type="expression" dxfId="500" priority="499">
      <formula>AND(BC$3&lt;&gt;"F",BC$3&lt;&gt;"Fiber",BC$3&lt;&gt;"S",BC$3&lt;&gt;"STD",BC$3&lt;&gt;"E",BC$3&lt;&gt;"EMB",BC$3&lt;&gt;"M",BC$3&lt;&gt;"MADI",BC$3&lt;&gt;"",BC$3&lt;&gt;" ",BC$3&lt;&gt;"A",BC$3&lt;&gt;"AES")</formula>
    </cfRule>
    <cfRule type="expression" dxfId="499" priority="500">
      <formula>OR(BC$3="",BC$3=" ")</formula>
    </cfRule>
    <cfRule type="expression" dxfId="498" priority="501">
      <formula>OR(BC$3="A",BC$3="AES")</formula>
    </cfRule>
    <cfRule type="expression" dxfId="497" priority="502">
      <formula>OR(BC$3="M",BC$3="MADI")</formula>
    </cfRule>
    <cfRule type="expression" dxfId="496" priority="503">
      <formula>OR(BC$3="E",BC$3="EMB")</formula>
    </cfRule>
    <cfRule type="expression" dxfId="495" priority="504">
      <formula>OR(BC$3="S",BC$3="STD")</formula>
    </cfRule>
  </conditionalFormatting>
  <conditionalFormatting sqref="BD4:BD39">
    <cfRule type="expression" dxfId="494" priority="487">
      <formula>OR(BC$3="IPO",BC$3="IP out")</formula>
    </cfRule>
    <cfRule type="expression" dxfId="493" priority="489">
      <formula>(BC$3="M3")</formula>
    </cfRule>
    <cfRule type="expression" dxfId="492" priority="491">
      <formula>OR(BC$3="F",BC$3="Fiber")</formula>
    </cfRule>
    <cfRule type="expression" dxfId="491" priority="493">
      <formula>AND(BC$3&lt;&gt;"F",BC$3&lt;&gt;"Fiber",BC$3&lt;&gt;"S",BC$3&lt;&gt;"STD",BC$3&lt;&gt;"E",BC$3&lt;&gt;"EMB",BC$3&lt;&gt;"M",BC$3&lt;&gt;"MADI",BC$3&lt;&gt;"",BC$3&lt;&gt;" ",BC$3&lt;&gt;"A",BC$3&lt;&gt;"AES")</formula>
    </cfRule>
    <cfRule type="expression" dxfId="490" priority="494">
      <formula>OR(BC$3="",BC$3=" ")</formula>
    </cfRule>
    <cfRule type="expression" dxfId="489" priority="495">
      <formula>OR(BC$3="A",BC$3="AES")</formula>
    </cfRule>
    <cfRule type="expression" dxfId="488" priority="496">
      <formula>OR(BC$3="M",BC$3="MADI")</formula>
    </cfRule>
    <cfRule type="expression" dxfId="487" priority="497">
      <formula>OR(BC$3="E",BC$3="EMB")</formula>
    </cfRule>
    <cfRule type="expression" dxfId="486" priority="498">
      <formula>OR(BC$3="S",BC$3="STD")</formula>
    </cfRule>
  </conditionalFormatting>
  <conditionalFormatting sqref="BA4:BA39">
    <cfRule type="expression" dxfId="485" priority="470">
      <formula>OR(BA$3="IPO",BA$3="IP out")</formula>
    </cfRule>
    <cfRule type="expression" dxfId="484" priority="472">
      <formula>(BA$3="M3")</formula>
    </cfRule>
    <cfRule type="expression" dxfId="483" priority="474">
      <formula>OR(BA$3="F",BA$3="Fiber")</formula>
    </cfRule>
    <cfRule type="expression" dxfId="482" priority="481">
      <formula>AND(BA$3&lt;&gt;"F",BA$3&lt;&gt;"Fiber",BA$3&lt;&gt;"S",BA$3&lt;&gt;"STD",BA$3&lt;&gt;"E",BA$3&lt;&gt;"EMB",BA$3&lt;&gt;"M",BA$3&lt;&gt;"MADI",BA$3&lt;&gt;"",BA$3&lt;&gt;" ",BA$3&lt;&gt;"A",BA$3&lt;&gt;"AES")</formula>
    </cfRule>
    <cfRule type="expression" dxfId="481" priority="482">
      <formula>OR(BA$3="",BA$3=" ")</formula>
    </cfRule>
    <cfRule type="expression" dxfId="480" priority="483">
      <formula>OR(BA$3="A",BA$3="AES")</formula>
    </cfRule>
    <cfRule type="expression" dxfId="479" priority="484">
      <formula>OR(BA$3="M",BA$3="MADI")</formula>
    </cfRule>
    <cfRule type="expression" dxfId="478" priority="485">
      <formula>OR(BA$3="E",BA$3="EMB")</formula>
    </cfRule>
    <cfRule type="expression" dxfId="477" priority="486">
      <formula>OR(BA$3="S",BA$3="STD")</formula>
    </cfRule>
  </conditionalFormatting>
  <conditionalFormatting sqref="BB4:BB39">
    <cfRule type="expression" dxfId="476" priority="469">
      <formula>OR(BA$3="IPO",BA$3="IP out")</formula>
    </cfRule>
    <cfRule type="expression" dxfId="475" priority="471">
      <formula>(BA$3="M3")</formula>
    </cfRule>
    <cfRule type="expression" dxfId="474" priority="473">
      <formula>OR(BA$3="F",BA$3="Fiber")</formula>
    </cfRule>
    <cfRule type="expression" dxfId="473" priority="475">
      <formula>AND(BA$3&lt;&gt;"F",BA$3&lt;&gt;"Fiber",BA$3&lt;&gt;"S",BA$3&lt;&gt;"STD",BA$3&lt;&gt;"E",BA$3&lt;&gt;"EMB",BA$3&lt;&gt;"M",BA$3&lt;&gt;"MADI",BA$3&lt;&gt;"",BA$3&lt;&gt;" ",BA$3&lt;&gt;"A",BA$3&lt;&gt;"AES")</formula>
    </cfRule>
    <cfRule type="expression" dxfId="472" priority="476">
      <formula>OR(BA$3="",BA$3=" ")</formula>
    </cfRule>
    <cfRule type="expression" dxfId="471" priority="477">
      <formula>OR(BA$3="A",BA$3="AES")</formula>
    </cfRule>
    <cfRule type="expression" dxfId="470" priority="478">
      <formula>OR(BA$3="M",BA$3="MADI")</formula>
    </cfRule>
    <cfRule type="expression" dxfId="469" priority="479">
      <formula>OR(BA$3="E",BA$3="EMB")</formula>
    </cfRule>
    <cfRule type="expression" dxfId="468" priority="480">
      <formula>OR(BA$3="S",BA$3="STD")</formula>
    </cfRule>
  </conditionalFormatting>
  <conditionalFormatting sqref="AY4:AY39">
    <cfRule type="expression" dxfId="467" priority="452">
      <formula>OR(AY$3="IPO",AY$3="IP out")</formula>
    </cfRule>
    <cfRule type="expression" dxfId="466" priority="454">
      <formula>(AY$3="M3")</formula>
    </cfRule>
    <cfRule type="expression" dxfId="465" priority="456">
      <formula>OR(AY$3="F",AY$3="Fiber")</formula>
    </cfRule>
    <cfRule type="expression" dxfId="464" priority="463">
      <formula>AND(AY$3&lt;&gt;"F",AY$3&lt;&gt;"Fiber",AY$3&lt;&gt;"S",AY$3&lt;&gt;"STD",AY$3&lt;&gt;"E",AY$3&lt;&gt;"EMB",AY$3&lt;&gt;"M",AY$3&lt;&gt;"MADI",AY$3&lt;&gt;"",AY$3&lt;&gt;" ",AY$3&lt;&gt;"A",AY$3&lt;&gt;"AES")</formula>
    </cfRule>
    <cfRule type="expression" dxfId="463" priority="464">
      <formula>OR(AY$3="",AY$3=" ")</formula>
    </cfRule>
    <cfRule type="expression" dxfId="462" priority="465">
      <formula>OR(AY$3="A",AY$3="AES")</formula>
    </cfRule>
    <cfRule type="expression" dxfId="461" priority="466">
      <formula>OR(AY$3="M",AY$3="MADI")</formula>
    </cfRule>
    <cfRule type="expression" dxfId="460" priority="467">
      <formula>OR(AY$3="E",AY$3="EMB")</formula>
    </cfRule>
    <cfRule type="expression" dxfId="459" priority="468">
      <formula>OR(AY$3="S",AY$3="STD")</formula>
    </cfRule>
  </conditionalFormatting>
  <conditionalFormatting sqref="AZ4:AZ39">
    <cfRule type="expression" dxfId="458" priority="451">
      <formula>OR(AY$3="IPO",AY$3="IP out")</formula>
    </cfRule>
    <cfRule type="expression" dxfId="457" priority="453">
      <formula>(AY$3="M3")</formula>
    </cfRule>
    <cfRule type="expression" dxfId="456" priority="455">
      <formula>OR(AY$3="F",AY$3="Fiber")</formula>
    </cfRule>
    <cfRule type="expression" dxfId="455" priority="457">
      <formula>AND(AY$3&lt;&gt;"F",AY$3&lt;&gt;"Fiber",AY$3&lt;&gt;"S",AY$3&lt;&gt;"STD",AY$3&lt;&gt;"E",AY$3&lt;&gt;"EMB",AY$3&lt;&gt;"M",AY$3&lt;&gt;"MADI",AY$3&lt;&gt;"",AY$3&lt;&gt;" ",AY$3&lt;&gt;"A",AY$3&lt;&gt;"AES")</formula>
    </cfRule>
    <cfRule type="expression" dxfId="454" priority="458">
      <formula>OR(AY$3="",AY$3=" ")</formula>
    </cfRule>
    <cfRule type="expression" dxfId="453" priority="459">
      <formula>OR(AY$3="A",AY$3="AES")</formula>
    </cfRule>
    <cfRule type="expression" dxfId="452" priority="460">
      <formula>OR(AY$3="M",AY$3="MADI")</formula>
    </cfRule>
    <cfRule type="expression" dxfId="451" priority="461">
      <formula>OR(AY$3="E",AY$3="EMB")</formula>
    </cfRule>
    <cfRule type="expression" dxfId="450" priority="462">
      <formula>OR(AY$3="S",AY$3="STD")</formula>
    </cfRule>
  </conditionalFormatting>
  <conditionalFormatting sqref="AW4:AW39">
    <cfRule type="expression" dxfId="449" priority="434">
      <formula>OR(AW$3="IPO",AW$3="IP out")</formula>
    </cfRule>
    <cfRule type="expression" dxfId="448" priority="436">
      <formula>(AW$3="M3")</formula>
    </cfRule>
    <cfRule type="expression" dxfId="447" priority="438">
      <formula>OR(AW$3="F",AW$3="Fiber")</formula>
    </cfRule>
    <cfRule type="expression" dxfId="446" priority="445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445" priority="446">
      <formula>OR(AW$3="",AW$3=" ")</formula>
    </cfRule>
    <cfRule type="expression" dxfId="444" priority="447">
      <formula>OR(AW$3="A",AW$3="AES")</formula>
    </cfRule>
    <cfRule type="expression" dxfId="443" priority="448">
      <formula>OR(AW$3="M",AW$3="MADI")</formula>
    </cfRule>
    <cfRule type="expression" dxfId="442" priority="449">
      <formula>OR(AW$3="E",AW$3="EMB")</formula>
    </cfRule>
    <cfRule type="expression" dxfId="441" priority="450">
      <formula>OR(AW$3="S",AW$3="STD")</formula>
    </cfRule>
  </conditionalFormatting>
  <conditionalFormatting sqref="AX4:AX39">
    <cfRule type="expression" dxfId="440" priority="433">
      <formula>OR(AW$3="IPO",AW$3="IP out")</formula>
    </cfRule>
    <cfRule type="expression" dxfId="439" priority="435">
      <formula>(AW$3="M3")</formula>
    </cfRule>
    <cfRule type="expression" dxfId="438" priority="437">
      <formula>OR(AW$3="F",AW$3="Fiber")</formula>
    </cfRule>
    <cfRule type="expression" dxfId="437" priority="439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436" priority="440">
      <formula>OR(AW$3="",AW$3=" ")</formula>
    </cfRule>
    <cfRule type="expression" dxfId="435" priority="441">
      <formula>OR(AW$3="A",AW$3="AES")</formula>
    </cfRule>
    <cfRule type="expression" dxfId="434" priority="442">
      <formula>OR(AW$3="M",AW$3="MADI")</formula>
    </cfRule>
    <cfRule type="expression" dxfId="433" priority="443">
      <formula>OR(AW$3="E",AW$3="EMB")</formula>
    </cfRule>
    <cfRule type="expression" dxfId="432" priority="444">
      <formula>OR(AW$3="S",AW$3="STD")</formula>
    </cfRule>
  </conditionalFormatting>
  <conditionalFormatting sqref="AU4:AU39">
    <cfRule type="expression" dxfId="431" priority="416">
      <formula>OR(AU$3="IPO",AU$3="IP out")</formula>
    </cfRule>
    <cfRule type="expression" dxfId="430" priority="418">
      <formula>(AU$3="M3")</formula>
    </cfRule>
    <cfRule type="expression" dxfId="429" priority="420">
      <formula>OR(AU$3="F",AU$3="Fiber")</formula>
    </cfRule>
    <cfRule type="expression" dxfId="428" priority="427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427" priority="428">
      <formula>OR(AU$3="",AU$3=" ")</formula>
    </cfRule>
    <cfRule type="expression" dxfId="426" priority="429">
      <formula>OR(AU$3="A",AU$3="AES")</formula>
    </cfRule>
    <cfRule type="expression" dxfId="425" priority="430">
      <formula>OR(AU$3="M",AU$3="MADI")</formula>
    </cfRule>
    <cfRule type="expression" dxfId="424" priority="431">
      <formula>OR(AU$3="E",AU$3="EMB")</formula>
    </cfRule>
    <cfRule type="expression" dxfId="423" priority="432">
      <formula>OR(AU$3="S",AU$3="STD")</formula>
    </cfRule>
  </conditionalFormatting>
  <conditionalFormatting sqref="AV4:AV39">
    <cfRule type="expression" dxfId="422" priority="415">
      <formula>OR(AU$3="IPO",AU$3="IP out")</formula>
    </cfRule>
    <cfRule type="expression" dxfId="421" priority="417">
      <formula>(AU$3="M3")</formula>
    </cfRule>
    <cfRule type="expression" dxfId="420" priority="419">
      <formula>OR(AU$3="F",AU$3="Fiber")</formula>
    </cfRule>
    <cfRule type="expression" dxfId="419" priority="421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418" priority="422">
      <formula>OR(AU$3="",AU$3=" ")</formula>
    </cfRule>
    <cfRule type="expression" dxfId="417" priority="423">
      <formula>OR(AU$3="A",AU$3="AES")</formula>
    </cfRule>
    <cfRule type="expression" dxfId="416" priority="424">
      <formula>OR(AU$3="M",AU$3="MADI")</formula>
    </cfRule>
    <cfRule type="expression" dxfId="415" priority="425">
      <formula>OR(AU$3="E",AU$3="EMB")</formula>
    </cfRule>
    <cfRule type="expression" dxfId="414" priority="426">
      <formula>OR(AU$3="S",AU$3="STD")</formula>
    </cfRule>
  </conditionalFormatting>
  <conditionalFormatting sqref="AS4:AS39">
    <cfRule type="expression" dxfId="413" priority="398">
      <formula>OR(AS$3="IPO",AS$3="IP out")</formula>
    </cfRule>
    <cfRule type="expression" dxfId="412" priority="400">
      <formula>(AS$3="M3")</formula>
    </cfRule>
    <cfRule type="expression" dxfId="411" priority="402">
      <formula>OR(AS$3="F",AS$3="Fiber")</formula>
    </cfRule>
    <cfRule type="expression" dxfId="410" priority="409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409" priority="410">
      <formula>OR(AS$3="",AS$3=" ")</formula>
    </cfRule>
    <cfRule type="expression" dxfId="408" priority="411">
      <formula>OR(AS$3="A",AS$3="AES")</formula>
    </cfRule>
    <cfRule type="expression" dxfId="407" priority="412">
      <formula>OR(AS$3="M",AS$3="MADI")</formula>
    </cfRule>
    <cfRule type="expression" dxfId="406" priority="413">
      <formula>OR(AS$3="E",AS$3="EMB")</formula>
    </cfRule>
    <cfRule type="expression" dxfId="405" priority="414">
      <formula>OR(AS$3="S",AS$3="STD")</formula>
    </cfRule>
  </conditionalFormatting>
  <conditionalFormatting sqref="AT4:AT39">
    <cfRule type="expression" dxfId="404" priority="397">
      <formula>OR(AS$3="IPO",AS$3="IP out")</formula>
    </cfRule>
    <cfRule type="expression" dxfId="403" priority="399">
      <formula>(AS$3="M3")</formula>
    </cfRule>
    <cfRule type="expression" dxfId="402" priority="401">
      <formula>OR(AS$3="F",AS$3="Fiber")</formula>
    </cfRule>
    <cfRule type="expression" dxfId="401" priority="403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400" priority="404">
      <formula>OR(AS$3="",AS$3=" ")</formula>
    </cfRule>
    <cfRule type="expression" dxfId="399" priority="405">
      <formula>OR(AS$3="A",AS$3="AES")</formula>
    </cfRule>
    <cfRule type="expression" dxfId="398" priority="406">
      <formula>OR(AS$3="M",AS$3="MADI")</formula>
    </cfRule>
    <cfRule type="expression" dxfId="397" priority="407">
      <formula>OR(AS$3="E",AS$3="EMB")</formula>
    </cfRule>
    <cfRule type="expression" dxfId="396" priority="408">
      <formula>OR(AS$3="S",AS$3="STD")</formula>
    </cfRule>
  </conditionalFormatting>
  <conditionalFormatting sqref="AQ4:AQ39">
    <cfRule type="expression" dxfId="395" priority="380">
      <formula>OR(AQ$3="IPO",AQ$3="IP out")</formula>
    </cfRule>
    <cfRule type="expression" dxfId="394" priority="382">
      <formula>(AQ$3="M3")</formula>
    </cfRule>
    <cfRule type="expression" dxfId="393" priority="384">
      <formula>OR(AQ$3="F",AQ$3="Fiber")</formula>
    </cfRule>
    <cfRule type="expression" dxfId="392" priority="391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391" priority="392">
      <formula>OR(AQ$3="",AQ$3=" ")</formula>
    </cfRule>
    <cfRule type="expression" dxfId="390" priority="393">
      <formula>OR(AQ$3="A",AQ$3="AES")</formula>
    </cfRule>
    <cfRule type="expression" dxfId="389" priority="394">
      <formula>OR(AQ$3="M",AQ$3="MADI")</formula>
    </cfRule>
    <cfRule type="expression" dxfId="388" priority="395">
      <formula>OR(AQ$3="E",AQ$3="EMB")</formula>
    </cfRule>
    <cfRule type="expression" dxfId="387" priority="396">
      <formula>OR(AQ$3="S",AQ$3="STD")</formula>
    </cfRule>
  </conditionalFormatting>
  <conditionalFormatting sqref="AR4:AR39">
    <cfRule type="expression" dxfId="386" priority="379">
      <formula>OR(AQ$3="IPO",AQ$3="IP out")</formula>
    </cfRule>
    <cfRule type="expression" dxfId="385" priority="381">
      <formula>(AQ$3="M3")</formula>
    </cfRule>
    <cfRule type="expression" dxfId="384" priority="383">
      <formula>OR(AQ$3="F",AQ$3="Fiber")</formula>
    </cfRule>
    <cfRule type="expression" dxfId="383" priority="385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382" priority="386">
      <formula>OR(AQ$3="",AQ$3=" ")</formula>
    </cfRule>
    <cfRule type="expression" dxfId="381" priority="387">
      <formula>OR(AQ$3="A",AQ$3="AES")</formula>
    </cfRule>
    <cfRule type="expression" dxfId="380" priority="388">
      <formula>OR(AQ$3="M",AQ$3="MADI")</formula>
    </cfRule>
    <cfRule type="expression" dxfId="379" priority="389">
      <formula>OR(AQ$3="E",AQ$3="EMB")</formula>
    </cfRule>
    <cfRule type="expression" dxfId="378" priority="390">
      <formula>OR(AQ$3="S",AQ$3="STD")</formula>
    </cfRule>
  </conditionalFormatting>
  <conditionalFormatting sqref="AO4:AO39">
    <cfRule type="expression" dxfId="377" priority="362">
      <formula>OR(AO$3="IPO",AO$3="IP out")</formula>
    </cfRule>
    <cfRule type="expression" dxfId="376" priority="364">
      <formula>(AO$3="M3")</formula>
    </cfRule>
    <cfRule type="expression" dxfId="375" priority="366">
      <formula>OR(AO$3="F",AO$3="Fiber")</formula>
    </cfRule>
    <cfRule type="expression" dxfId="374" priority="373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373" priority="374">
      <formula>OR(AO$3="",AO$3=" ")</formula>
    </cfRule>
    <cfRule type="expression" dxfId="372" priority="375">
      <formula>OR(AO$3="A",AO$3="AES")</formula>
    </cfRule>
    <cfRule type="expression" dxfId="371" priority="376">
      <formula>OR(AO$3="M",AO$3="MADI")</formula>
    </cfRule>
    <cfRule type="expression" dxfId="370" priority="377">
      <formula>OR(AO$3="E",AO$3="EMB")</formula>
    </cfRule>
    <cfRule type="expression" dxfId="369" priority="378">
      <formula>OR(AO$3="S",AO$3="STD")</formula>
    </cfRule>
  </conditionalFormatting>
  <conditionalFormatting sqref="AP4:AP39">
    <cfRule type="expression" dxfId="368" priority="361">
      <formula>OR(AO$3="IPO",AO$3="IP out")</formula>
    </cfRule>
    <cfRule type="expression" dxfId="367" priority="363">
      <formula>(AO$3="M3")</formula>
    </cfRule>
    <cfRule type="expression" dxfId="366" priority="365">
      <formula>OR(AO$3="F",AO$3="Fiber")</formula>
    </cfRule>
    <cfRule type="expression" dxfId="365" priority="367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364" priority="368">
      <formula>OR(AO$3="",AO$3=" ")</formula>
    </cfRule>
    <cfRule type="expression" dxfId="363" priority="369">
      <formula>OR(AO$3="A",AO$3="AES")</formula>
    </cfRule>
    <cfRule type="expression" dxfId="362" priority="370">
      <formula>OR(AO$3="M",AO$3="MADI")</formula>
    </cfRule>
    <cfRule type="expression" dxfId="361" priority="371">
      <formula>OR(AO$3="E",AO$3="EMB")</formula>
    </cfRule>
    <cfRule type="expression" dxfId="360" priority="372">
      <formula>OR(AO$3="S",AO$3="STD")</formula>
    </cfRule>
  </conditionalFormatting>
  <conditionalFormatting sqref="AM4:AM39">
    <cfRule type="expression" dxfId="359" priority="344">
      <formula>OR(AM$3="IPO",AM$3="IP out")</formula>
    </cfRule>
    <cfRule type="expression" dxfId="358" priority="346">
      <formula>(AM$3="M3")</formula>
    </cfRule>
    <cfRule type="expression" dxfId="357" priority="348">
      <formula>OR(AM$3="F",AM$3="Fiber")</formula>
    </cfRule>
    <cfRule type="expression" dxfId="356" priority="355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355" priority="356">
      <formula>OR(AM$3="",AM$3=" ")</formula>
    </cfRule>
    <cfRule type="expression" dxfId="354" priority="357">
      <formula>OR(AM$3="A",AM$3="AES")</formula>
    </cfRule>
    <cfRule type="expression" dxfId="353" priority="358">
      <formula>OR(AM$3="M",AM$3="MADI")</formula>
    </cfRule>
    <cfRule type="expression" dxfId="352" priority="359">
      <formula>OR(AM$3="E",AM$3="EMB")</formula>
    </cfRule>
    <cfRule type="expression" dxfId="351" priority="360">
      <formula>OR(AM$3="S",AM$3="STD")</formula>
    </cfRule>
  </conditionalFormatting>
  <conditionalFormatting sqref="AN4:AN39">
    <cfRule type="expression" dxfId="350" priority="343">
      <formula>OR(AM$3="IPO",AM$3="IP out")</formula>
    </cfRule>
    <cfRule type="expression" dxfId="349" priority="345">
      <formula>(AM$3="M3")</formula>
    </cfRule>
    <cfRule type="expression" dxfId="348" priority="347">
      <formula>OR(AM$3="F",AM$3="Fiber")</formula>
    </cfRule>
    <cfRule type="expression" dxfId="347" priority="349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346" priority="350">
      <formula>OR(AM$3="",AM$3=" ")</formula>
    </cfRule>
    <cfRule type="expression" dxfId="345" priority="351">
      <formula>OR(AM$3="A",AM$3="AES")</formula>
    </cfRule>
    <cfRule type="expression" dxfId="344" priority="352">
      <formula>OR(AM$3="M",AM$3="MADI")</formula>
    </cfRule>
    <cfRule type="expression" dxfId="343" priority="353">
      <formula>OR(AM$3="E",AM$3="EMB")</formula>
    </cfRule>
    <cfRule type="expression" dxfId="342" priority="354">
      <formula>OR(AM$3="S",AM$3="STD")</formula>
    </cfRule>
  </conditionalFormatting>
  <conditionalFormatting sqref="AK4:AK39">
    <cfRule type="expression" dxfId="341" priority="326">
      <formula>OR(AK$3="IPO",AK$3="IP out")</formula>
    </cfRule>
    <cfRule type="expression" dxfId="340" priority="328">
      <formula>(AK$3="M3")</formula>
    </cfRule>
    <cfRule type="expression" dxfId="339" priority="330">
      <formula>OR(AK$3="F",AK$3="Fiber")</formula>
    </cfRule>
    <cfRule type="expression" dxfId="338" priority="337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337" priority="338">
      <formula>OR(AK$3="",AK$3=" ")</formula>
    </cfRule>
    <cfRule type="expression" dxfId="336" priority="339">
      <formula>OR(AK$3="A",AK$3="AES")</formula>
    </cfRule>
    <cfRule type="expression" dxfId="335" priority="340">
      <formula>OR(AK$3="M",AK$3="MADI")</formula>
    </cfRule>
    <cfRule type="expression" dxfId="334" priority="341">
      <formula>OR(AK$3="E",AK$3="EMB")</formula>
    </cfRule>
    <cfRule type="expression" dxfId="333" priority="342">
      <formula>OR(AK$3="S",AK$3="STD")</formula>
    </cfRule>
  </conditionalFormatting>
  <conditionalFormatting sqref="AL4:AL39">
    <cfRule type="expression" dxfId="332" priority="325">
      <formula>OR(AK$3="IPO",AK$3="IP out")</formula>
    </cfRule>
    <cfRule type="expression" dxfId="331" priority="327">
      <formula>(AK$3="M3")</formula>
    </cfRule>
    <cfRule type="expression" dxfId="330" priority="329">
      <formula>OR(AK$3="F",AK$3="Fiber")</formula>
    </cfRule>
    <cfRule type="expression" dxfId="329" priority="331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328" priority="332">
      <formula>OR(AK$3="",AK$3=" ")</formula>
    </cfRule>
    <cfRule type="expression" dxfId="327" priority="333">
      <formula>OR(AK$3="A",AK$3="AES")</formula>
    </cfRule>
    <cfRule type="expression" dxfId="326" priority="334">
      <formula>OR(AK$3="M",AK$3="MADI")</formula>
    </cfRule>
    <cfRule type="expression" dxfId="325" priority="335">
      <formula>OR(AK$3="E",AK$3="EMB")</formula>
    </cfRule>
    <cfRule type="expression" dxfId="324" priority="336">
      <formula>OR(AK$3="S",AK$3="STD")</formula>
    </cfRule>
  </conditionalFormatting>
  <conditionalFormatting sqref="AI4:AI39">
    <cfRule type="expression" dxfId="323" priority="308">
      <formula>OR(AI$3="IPO",AI$3="IP out")</formula>
    </cfRule>
    <cfRule type="expression" dxfId="322" priority="310">
      <formula>(AI$3="M3")</formula>
    </cfRule>
    <cfRule type="expression" dxfId="321" priority="312">
      <formula>OR(AI$3="F",AI$3="Fiber")</formula>
    </cfRule>
    <cfRule type="expression" dxfId="320" priority="319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319" priority="320">
      <formula>OR(AI$3="",AI$3=" ")</formula>
    </cfRule>
    <cfRule type="expression" dxfId="318" priority="321">
      <formula>OR(AI$3="A",AI$3="AES")</formula>
    </cfRule>
    <cfRule type="expression" dxfId="317" priority="322">
      <formula>OR(AI$3="M",AI$3="MADI")</formula>
    </cfRule>
    <cfRule type="expression" dxfId="316" priority="323">
      <formula>OR(AI$3="E",AI$3="EMB")</formula>
    </cfRule>
    <cfRule type="expression" dxfId="315" priority="324">
      <formula>OR(AI$3="S",AI$3="STD")</formula>
    </cfRule>
  </conditionalFormatting>
  <conditionalFormatting sqref="AJ4:AJ39">
    <cfRule type="expression" dxfId="314" priority="307">
      <formula>OR(AI$3="IPO",AI$3="IP out")</formula>
    </cfRule>
    <cfRule type="expression" dxfId="313" priority="309">
      <formula>(AI$3="M3")</formula>
    </cfRule>
    <cfRule type="expression" dxfId="312" priority="311">
      <formula>OR(AI$3="F",AI$3="Fiber")</formula>
    </cfRule>
    <cfRule type="expression" dxfId="311" priority="313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310" priority="314">
      <formula>OR(AI$3="",AI$3=" ")</formula>
    </cfRule>
    <cfRule type="expression" dxfId="309" priority="315">
      <formula>OR(AI$3="A",AI$3="AES")</formula>
    </cfRule>
    <cfRule type="expression" dxfId="308" priority="316">
      <formula>OR(AI$3="M",AI$3="MADI")</formula>
    </cfRule>
    <cfRule type="expression" dxfId="307" priority="317">
      <formula>OR(AI$3="E",AI$3="EMB")</formula>
    </cfRule>
    <cfRule type="expression" dxfId="306" priority="318">
      <formula>OR(AI$3="S",AI$3="STD")</formula>
    </cfRule>
  </conditionalFormatting>
  <conditionalFormatting sqref="AG4:AG39">
    <cfRule type="expression" dxfId="305" priority="290">
      <formula>OR(AG$3="IPO",AG$3="IP out")</formula>
    </cfRule>
    <cfRule type="expression" dxfId="304" priority="292">
      <formula>(AG$3="M3")</formula>
    </cfRule>
    <cfRule type="expression" dxfId="303" priority="294">
      <formula>OR(AG$3="F",AG$3="Fiber")</formula>
    </cfRule>
    <cfRule type="expression" dxfId="302" priority="301">
      <formula>AND(AG$3&lt;&gt;"F",AG$3&lt;&gt;"Fiber",AG$3&lt;&gt;"S",AG$3&lt;&gt;"STD",AG$3&lt;&gt;"E",AG$3&lt;&gt;"EMB",AG$3&lt;&gt;"M",AG$3&lt;&gt;"MADI",AG$3&lt;&gt;"",AG$3&lt;&gt;" ",AG$3&lt;&gt;"A",AG$3&lt;&gt;"AES")</formula>
    </cfRule>
    <cfRule type="expression" dxfId="301" priority="302">
      <formula>OR(AG$3="",AG$3=" ")</formula>
    </cfRule>
    <cfRule type="expression" dxfId="300" priority="303">
      <formula>OR(AG$3="A",AG$3="AES")</formula>
    </cfRule>
    <cfRule type="expression" dxfId="299" priority="304">
      <formula>OR(AG$3="M",AG$3="MADI")</formula>
    </cfRule>
    <cfRule type="expression" dxfId="298" priority="305">
      <formula>OR(AG$3="E",AG$3="EMB")</formula>
    </cfRule>
    <cfRule type="expression" dxfId="297" priority="306">
      <formula>OR(AG$3="S",AG$3="STD")</formula>
    </cfRule>
  </conditionalFormatting>
  <conditionalFormatting sqref="AH4:AH39">
    <cfRule type="expression" dxfId="296" priority="289">
      <formula>OR(AG$3="IPO",AG$3="IP out")</formula>
    </cfRule>
    <cfRule type="expression" dxfId="295" priority="291">
      <formula>(AG$3="M3")</formula>
    </cfRule>
    <cfRule type="expression" dxfId="294" priority="293">
      <formula>OR(AG$3="F",AG$3="Fiber")</formula>
    </cfRule>
    <cfRule type="expression" dxfId="293" priority="295">
      <formula>AND(AG$3&lt;&gt;"F",AG$3&lt;&gt;"Fiber",AG$3&lt;&gt;"S",AG$3&lt;&gt;"STD",AG$3&lt;&gt;"E",AG$3&lt;&gt;"EMB",AG$3&lt;&gt;"M",AG$3&lt;&gt;"MADI",AG$3&lt;&gt;"",AG$3&lt;&gt;" ",AG$3&lt;&gt;"A",AG$3&lt;&gt;"AES")</formula>
    </cfRule>
    <cfRule type="expression" dxfId="292" priority="296">
      <formula>OR(AG$3="",AG$3=" ")</formula>
    </cfRule>
    <cfRule type="expression" dxfId="291" priority="297">
      <formula>OR(AG$3="A",AG$3="AES")</formula>
    </cfRule>
    <cfRule type="expression" dxfId="290" priority="298">
      <formula>OR(AG$3="M",AG$3="MADI")</formula>
    </cfRule>
    <cfRule type="expression" dxfId="289" priority="299">
      <formula>OR(AG$3="E",AG$3="EMB")</formula>
    </cfRule>
    <cfRule type="expression" dxfId="288" priority="300">
      <formula>OR(AG$3="S",AG$3="STD")</formula>
    </cfRule>
  </conditionalFormatting>
  <conditionalFormatting sqref="AE4:AE39">
    <cfRule type="expression" dxfId="287" priority="272">
      <formula>OR(AE$3="IPO",AE$3="IP out")</formula>
    </cfRule>
    <cfRule type="expression" dxfId="286" priority="274">
      <formula>(AE$3="M3")</formula>
    </cfRule>
    <cfRule type="expression" dxfId="285" priority="276">
      <formula>OR(AE$3="F",AE$3="Fiber")</formula>
    </cfRule>
    <cfRule type="expression" dxfId="284" priority="283">
      <formula>AND(AE$3&lt;&gt;"F",AE$3&lt;&gt;"Fiber",AE$3&lt;&gt;"S",AE$3&lt;&gt;"STD",AE$3&lt;&gt;"E",AE$3&lt;&gt;"EMB",AE$3&lt;&gt;"M",AE$3&lt;&gt;"MADI",AE$3&lt;&gt;"",AE$3&lt;&gt;" ",AE$3&lt;&gt;"A",AE$3&lt;&gt;"AES")</formula>
    </cfRule>
    <cfRule type="expression" dxfId="283" priority="284">
      <formula>OR(AE$3="",AE$3=" ")</formula>
    </cfRule>
    <cfRule type="expression" dxfId="282" priority="285">
      <formula>OR(AE$3="A",AE$3="AES")</formula>
    </cfRule>
    <cfRule type="expression" dxfId="281" priority="286">
      <formula>OR(AE$3="M",AE$3="MADI")</formula>
    </cfRule>
    <cfRule type="expression" dxfId="280" priority="287">
      <formula>OR(AE$3="E",AE$3="EMB")</formula>
    </cfRule>
    <cfRule type="expression" dxfId="279" priority="288">
      <formula>OR(AE$3="S",AE$3="STD")</formula>
    </cfRule>
  </conditionalFormatting>
  <conditionalFormatting sqref="AF4:AF39">
    <cfRule type="expression" dxfId="278" priority="271">
      <formula>OR(AE$3="IPO",AE$3="IP out")</formula>
    </cfRule>
    <cfRule type="expression" dxfId="277" priority="273">
      <formula>(AE$3="M3")</formula>
    </cfRule>
    <cfRule type="expression" dxfId="276" priority="275">
      <formula>OR(AE$3="F",AE$3="Fiber")</formula>
    </cfRule>
    <cfRule type="expression" dxfId="275" priority="277">
      <formula>AND(AE$3&lt;&gt;"F",AE$3&lt;&gt;"Fiber",AE$3&lt;&gt;"S",AE$3&lt;&gt;"STD",AE$3&lt;&gt;"E",AE$3&lt;&gt;"EMB",AE$3&lt;&gt;"M",AE$3&lt;&gt;"MADI",AE$3&lt;&gt;"",AE$3&lt;&gt;" ",AE$3&lt;&gt;"A",AE$3&lt;&gt;"AES")</formula>
    </cfRule>
    <cfRule type="expression" dxfId="274" priority="278">
      <formula>OR(AE$3="",AE$3=" ")</formula>
    </cfRule>
    <cfRule type="expression" dxfId="273" priority="279">
      <formula>OR(AE$3="A",AE$3="AES")</formula>
    </cfRule>
    <cfRule type="expression" dxfId="272" priority="280">
      <formula>OR(AE$3="M",AE$3="MADI")</formula>
    </cfRule>
    <cfRule type="expression" dxfId="271" priority="281">
      <formula>OR(AE$3="E",AE$3="EMB")</formula>
    </cfRule>
    <cfRule type="expression" dxfId="270" priority="282">
      <formula>OR(AE$3="S",AE$3="STD")</formula>
    </cfRule>
  </conditionalFormatting>
  <conditionalFormatting sqref="AC4:AC39">
    <cfRule type="expression" dxfId="269" priority="254">
      <formula>OR(AC$3="IPO",AC$3="IP out")</formula>
    </cfRule>
    <cfRule type="expression" dxfId="268" priority="256">
      <formula>(AC$3="M3")</formula>
    </cfRule>
    <cfRule type="expression" dxfId="267" priority="258">
      <formula>OR(AC$3="F",AC$3="Fiber")</formula>
    </cfRule>
    <cfRule type="expression" dxfId="266" priority="265">
      <formula>AND(AC$3&lt;&gt;"F",AC$3&lt;&gt;"Fiber",AC$3&lt;&gt;"S",AC$3&lt;&gt;"STD",AC$3&lt;&gt;"E",AC$3&lt;&gt;"EMB",AC$3&lt;&gt;"M",AC$3&lt;&gt;"MADI",AC$3&lt;&gt;"",AC$3&lt;&gt;" ",AC$3&lt;&gt;"A",AC$3&lt;&gt;"AES")</formula>
    </cfRule>
    <cfRule type="expression" dxfId="265" priority="266">
      <formula>OR(AC$3="",AC$3=" ")</formula>
    </cfRule>
    <cfRule type="expression" dxfId="264" priority="267">
      <formula>OR(AC$3="A",AC$3="AES")</formula>
    </cfRule>
    <cfRule type="expression" dxfId="263" priority="268">
      <formula>OR(AC$3="M",AC$3="MADI")</formula>
    </cfRule>
    <cfRule type="expression" dxfId="262" priority="269">
      <formula>OR(AC$3="E",AC$3="EMB")</formula>
    </cfRule>
    <cfRule type="expression" dxfId="261" priority="270">
      <formula>OR(AC$3="S",AC$3="STD")</formula>
    </cfRule>
  </conditionalFormatting>
  <conditionalFormatting sqref="AD4:AD39">
    <cfRule type="expression" dxfId="260" priority="253">
      <formula>OR(AC$3="IPO",AC$3="IP out")</formula>
    </cfRule>
    <cfRule type="expression" dxfId="259" priority="255">
      <formula>(AC$3="M3")</formula>
    </cfRule>
    <cfRule type="expression" dxfId="258" priority="257">
      <formula>OR(AC$3="F",AC$3="Fiber")</formula>
    </cfRule>
    <cfRule type="expression" dxfId="257" priority="259">
      <formula>AND(AC$3&lt;&gt;"F",AC$3&lt;&gt;"Fiber",AC$3&lt;&gt;"S",AC$3&lt;&gt;"STD",AC$3&lt;&gt;"E",AC$3&lt;&gt;"EMB",AC$3&lt;&gt;"M",AC$3&lt;&gt;"MADI",AC$3&lt;&gt;"",AC$3&lt;&gt;" ",AC$3&lt;&gt;"A",AC$3&lt;&gt;"AES")</formula>
    </cfRule>
    <cfRule type="expression" dxfId="256" priority="260">
      <formula>OR(AC$3="",AC$3=" ")</formula>
    </cfRule>
    <cfRule type="expression" dxfId="255" priority="261">
      <formula>OR(AC$3="A",AC$3="AES")</formula>
    </cfRule>
    <cfRule type="expression" dxfId="254" priority="262">
      <formula>OR(AC$3="M",AC$3="MADI")</formula>
    </cfRule>
    <cfRule type="expression" dxfId="253" priority="263">
      <formula>OR(AC$3="E",AC$3="EMB")</formula>
    </cfRule>
    <cfRule type="expression" dxfId="252" priority="264">
      <formula>OR(AC$3="S",AC$3="STD")</formula>
    </cfRule>
  </conditionalFormatting>
  <conditionalFormatting sqref="AA4:AA39">
    <cfRule type="expression" dxfId="251" priority="236">
      <formula>OR(AA$3="IPO",AA$3="IP out")</formula>
    </cfRule>
    <cfRule type="expression" dxfId="250" priority="238">
      <formula>(AA$3="M3")</formula>
    </cfRule>
    <cfRule type="expression" dxfId="249" priority="240">
      <formula>OR(AA$3="F",AA$3="Fiber")</formula>
    </cfRule>
    <cfRule type="expression" dxfId="248" priority="247">
      <formula>AND(AA$3&lt;&gt;"F",AA$3&lt;&gt;"Fiber",AA$3&lt;&gt;"S",AA$3&lt;&gt;"STD",AA$3&lt;&gt;"E",AA$3&lt;&gt;"EMB",AA$3&lt;&gt;"M",AA$3&lt;&gt;"MADI",AA$3&lt;&gt;"",AA$3&lt;&gt;" ",AA$3&lt;&gt;"A",AA$3&lt;&gt;"AES")</formula>
    </cfRule>
    <cfRule type="expression" dxfId="247" priority="248">
      <formula>OR(AA$3="",AA$3=" ")</formula>
    </cfRule>
    <cfRule type="expression" dxfId="246" priority="249">
      <formula>OR(AA$3="A",AA$3="AES")</formula>
    </cfRule>
    <cfRule type="expression" dxfId="245" priority="250">
      <formula>OR(AA$3="M",AA$3="MADI")</formula>
    </cfRule>
    <cfRule type="expression" dxfId="244" priority="251">
      <formula>OR(AA$3="E",AA$3="EMB")</formula>
    </cfRule>
    <cfRule type="expression" dxfId="243" priority="252">
      <formula>OR(AA$3="S",AA$3="STD")</formula>
    </cfRule>
  </conditionalFormatting>
  <conditionalFormatting sqref="AB4:AB39">
    <cfRule type="expression" dxfId="242" priority="235">
      <formula>OR(AA$3="IPO",AA$3="IP out")</formula>
    </cfRule>
    <cfRule type="expression" dxfId="241" priority="237">
      <formula>(AA$3="M3")</formula>
    </cfRule>
    <cfRule type="expression" dxfId="240" priority="239">
      <formula>OR(AA$3="F",AA$3="Fiber")</formula>
    </cfRule>
    <cfRule type="expression" dxfId="239" priority="241">
      <formula>AND(AA$3&lt;&gt;"F",AA$3&lt;&gt;"Fiber",AA$3&lt;&gt;"S",AA$3&lt;&gt;"STD",AA$3&lt;&gt;"E",AA$3&lt;&gt;"EMB",AA$3&lt;&gt;"M",AA$3&lt;&gt;"MADI",AA$3&lt;&gt;"",AA$3&lt;&gt;" ",AA$3&lt;&gt;"A",AA$3&lt;&gt;"AES")</formula>
    </cfRule>
    <cfRule type="expression" dxfId="238" priority="242">
      <formula>OR(AA$3="",AA$3=" ")</formula>
    </cfRule>
    <cfRule type="expression" dxfId="237" priority="243">
      <formula>OR(AA$3="A",AA$3="AES")</formula>
    </cfRule>
    <cfRule type="expression" dxfId="236" priority="244">
      <formula>OR(AA$3="M",AA$3="MADI")</formula>
    </cfRule>
    <cfRule type="expression" dxfId="235" priority="245">
      <formula>OR(AA$3="E",AA$3="EMB")</formula>
    </cfRule>
    <cfRule type="expression" dxfId="234" priority="246">
      <formula>OR(AA$3="S",AA$3="STD")</formula>
    </cfRule>
  </conditionalFormatting>
  <conditionalFormatting sqref="Y4:Y39">
    <cfRule type="expression" dxfId="233" priority="218">
      <formula>OR(Y$3="IPO",Y$3="IP out")</formula>
    </cfRule>
    <cfRule type="expression" dxfId="232" priority="220">
      <formula>(Y$3="M3")</formula>
    </cfRule>
    <cfRule type="expression" dxfId="231" priority="222">
      <formula>OR(Y$3="F",Y$3="Fiber")</formula>
    </cfRule>
    <cfRule type="expression" dxfId="230" priority="229">
      <formula>AND(Y$3&lt;&gt;"F",Y$3&lt;&gt;"Fiber",Y$3&lt;&gt;"S",Y$3&lt;&gt;"STD",Y$3&lt;&gt;"E",Y$3&lt;&gt;"EMB",Y$3&lt;&gt;"M",Y$3&lt;&gt;"MADI",Y$3&lt;&gt;"",Y$3&lt;&gt;" ",Y$3&lt;&gt;"A",Y$3&lt;&gt;"AES")</formula>
    </cfRule>
    <cfRule type="expression" dxfId="229" priority="230">
      <formula>OR(Y$3="",Y$3=" ")</formula>
    </cfRule>
    <cfRule type="expression" dxfId="228" priority="231">
      <formula>OR(Y$3="A",Y$3="AES")</formula>
    </cfRule>
    <cfRule type="expression" dxfId="227" priority="232">
      <formula>OR(Y$3="M",Y$3="MADI")</formula>
    </cfRule>
    <cfRule type="expression" dxfId="226" priority="233">
      <formula>OR(Y$3="E",Y$3="EMB")</formula>
    </cfRule>
    <cfRule type="expression" dxfId="225" priority="234">
      <formula>OR(Y$3="S",Y$3="STD")</formula>
    </cfRule>
  </conditionalFormatting>
  <conditionalFormatting sqref="Z4:Z39">
    <cfRule type="expression" dxfId="224" priority="217">
      <formula>OR(Y$3="IPO",Y$3="IP out")</formula>
    </cfRule>
    <cfRule type="expression" dxfId="223" priority="219">
      <formula>(Y$3="M3")</formula>
    </cfRule>
    <cfRule type="expression" dxfId="222" priority="221">
      <formula>OR(Y$3="F",Y$3="Fiber")</formula>
    </cfRule>
    <cfRule type="expression" dxfId="221" priority="223">
      <formula>AND(Y$3&lt;&gt;"F",Y$3&lt;&gt;"Fiber",Y$3&lt;&gt;"S",Y$3&lt;&gt;"STD",Y$3&lt;&gt;"E",Y$3&lt;&gt;"EMB",Y$3&lt;&gt;"M",Y$3&lt;&gt;"MADI",Y$3&lt;&gt;"",Y$3&lt;&gt;" ",Y$3&lt;&gt;"A",Y$3&lt;&gt;"AES")</formula>
    </cfRule>
    <cfRule type="expression" dxfId="220" priority="224">
      <formula>OR(Y$3="",Y$3=" ")</formula>
    </cfRule>
    <cfRule type="expression" dxfId="219" priority="225">
      <formula>OR(Y$3="A",Y$3="AES")</formula>
    </cfRule>
    <cfRule type="expression" dxfId="218" priority="226">
      <formula>OR(Y$3="M",Y$3="MADI")</formula>
    </cfRule>
    <cfRule type="expression" dxfId="217" priority="227">
      <formula>OR(Y$3="E",Y$3="EMB")</formula>
    </cfRule>
    <cfRule type="expression" dxfId="216" priority="228">
      <formula>OR(Y$3="S",Y$3="STD")</formula>
    </cfRule>
  </conditionalFormatting>
  <conditionalFormatting sqref="W4:W39">
    <cfRule type="expression" dxfId="215" priority="200">
      <formula>OR(W$3="IPO",W$3="IP out")</formula>
    </cfRule>
    <cfRule type="expression" dxfId="214" priority="202">
      <formula>(W$3="M3")</formula>
    </cfRule>
    <cfRule type="expression" dxfId="213" priority="204">
      <formula>OR(W$3="F",W$3="Fiber")</formula>
    </cfRule>
    <cfRule type="expression" dxfId="212" priority="211">
      <formula>AND(W$3&lt;&gt;"F",W$3&lt;&gt;"Fiber",W$3&lt;&gt;"S",W$3&lt;&gt;"STD",W$3&lt;&gt;"E",W$3&lt;&gt;"EMB",W$3&lt;&gt;"M",W$3&lt;&gt;"MADI",W$3&lt;&gt;"",W$3&lt;&gt;" ",W$3&lt;&gt;"A",W$3&lt;&gt;"AES")</formula>
    </cfRule>
    <cfRule type="expression" dxfId="211" priority="212">
      <formula>OR(W$3="",W$3=" ")</formula>
    </cfRule>
    <cfRule type="expression" dxfId="210" priority="213">
      <formula>OR(W$3="A",W$3="AES")</formula>
    </cfRule>
    <cfRule type="expression" dxfId="209" priority="214">
      <formula>OR(W$3="M",W$3="MADI")</formula>
    </cfRule>
    <cfRule type="expression" dxfId="208" priority="215">
      <formula>OR(W$3="E",W$3="EMB")</formula>
    </cfRule>
    <cfRule type="expression" dxfId="207" priority="216">
      <formula>OR(W$3="S",W$3="STD")</formula>
    </cfRule>
  </conditionalFormatting>
  <conditionalFormatting sqref="X4:X39">
    <cfRule type="expression" dxfId="206" priority="199">
      <formula>OR(W$3="IPO",W$3="IP out")</formula>
    </cfRule>
    <cfRule type="expression" dxfId="205" priority="201">
      <formula>(W$3="M3")</formula>
    </cfRule>
    <cfRule type="expression" dxfId="204" priority="203">
      <formula>OR(W$3="F",W$3="Fiber")</formula>
    </cfRule>
    <cfRule type="expression" dxfId="203" priority="205">
      <formula>AND(W$3&lt;&gt;"F",W$3&lt;&gt;"Fiber",W$3&lt;&gt;"S",W$3&lt;&gt;"STD",W$3&lt;&gt;"E",W$3&lt;&gt;"EMB",W$3&lt;&gt;"M",W$3&lt;&gt;"MADI",W$3&lt;&gt;"",W$3&lt;&gt;" ",W$3&lt;&gt;"A",W$3&lt;&gt;"AES")</formula>
    </cfRule>
    <cfRule type="expression" dxfId="202" priority="206">
      <formula>OR(W$3="",W$3=" ")</formula>
    </cfRule>
    <cfRule type="expression" dxfId="201" priority="207">
      <formula>OR(W$3="A",W$3="AES")</formula>
    </cfRule>
    <cfRule type="expression" dxfId="200" priority="208">
      <formula>OR(W$3="M",W$3="MADI")</formula>
    </cfRule>
    <cfRule type="expression" dxfId="199" priority="209">
      <formula>OR(W$3="E",W$3="EMB")</formula>
    </cfRule>
    <cfRule type="expression" dxfId="198" priority="210">
      <formula>OR(W$3="S",W$3="STD")</formula>
    </cfRule>
  </conditionalFormatting>
  <conditionalFormatting sqref="U4:U39">
    <cfRule type="expression" dxfId="197" priority="182">
      <formula>OR(U$3="IPO",U$3="IP out")</formula>
    </cfRule>
    <cfRule type="expression" dxfId="196" priority="184">
      <formula>(U$3="M3")</formula>
    </cfRule>
    <cfRule type="expression" dxfId="195" priority="186">
      <formula>OR(U$3="F",U$3="Fiber")</formula>
    </cfRule>
    <cfRule type="expression" dxfId="194" priority="193">
      <formula>AND(U$3&lt;&gt;"F",U$3&lt;&gt;"Fiber",U$3&lt;&gt;"S",U$3&lt;&gt;"STD",U$3&lt;&gt;"E",U$3&lt;&gt;"EMB",U$3&lt;&gt;"M",U$3&lt;&gt;"MADI",U$3&lt;&gt;"",U$3&lt;&gt;" ",U$3&lt;&gt;"A",U$3&lt;&gt;"AES")</formula>
    </cfRule>
    <cfRule type="expression" dxfId="193" priority="194">
      <formula>OR(U$3="",U$3=" ")</formula>
    </cfRule>
    <cfRule type="expression" dxfId="192" priority="195">
      <formula>OR(U$3="A",U$3="AES")</formula>
    </cfRule>
    <cfRule type="expression" dxfId="191" priority="196">
      <formula>OR(U$3="M",U$3="MADI")</formula>
    </cfRule>
    <cfRule type="expression" dxfId="190" priority="197">
      <formula>OR(U$3="E",U$3="EMB")</formula>
    </cfRule>
    <cfRule type="expression" dxfId="189" priority="198">
      <formula>OR(U$3="S",U$3="STD")</formula>
    </cfRule>
  </conditionalFormatting>
  <conditionalFormatting sqref="V4:V39">
    <cfRule type="expression" dxfId="188" priority="181">
      <formula>OR(U$3="IPO",U$3="IP out")</formula>
    </cfRule>
    <cfRule type="expression" dxfId="187" priority="183">
      <formula>(U$3="M3")</formula>
    </cfRule>
    <cfRule type="expression" dxfId="186" priority="185">
      <formula>OR(U$3="F",U$3="Fiber")</formula>
    </cfRule>
    <cfRule type="expression" dxfId="185" priority="187">
      <formula>AND(U$3&lt;&gt;"F",U$3&lt;&gt;"Fiber",U$3&lt;&gt;"S",U$3&lt;&gt;"STD",U$3&lt;&gt;"E",U$3&lt;&gt;"EMB",U$3&lt;&gt;"M",U$3&lt;&gt;"MADI",U$3&lt;&gt;"",U$3&lt;&gt;" ",U$3&lt;&gt;"A",U$3&lt;&gt;"AES")</formula>
    </cfRule>
    <cfRule type="expression" dxfId="184" priority="188">
      <formula>OR(U$3="",U$3=" ")</formula>
    </cfRule>
    <cfRule type="expression" dxfId="183" priority="189">
      <formula>OR(U$3="A",U$3="AES")</formula>
    </cfRule>
    <cfRule type="expression" dxfId="182" priority="190">
      <formula>OR(U$3="M",U$3="MADI")</formula>
    </cfRule>
    <cfRule type="expression" dxfId="181" priority="191">
      <formula>OR(U$3="E",U$3="EMB")</formula>
    </cfRule>
    <cfRule type="expression" dxfId="180" priority="192">
      <formula>OR(U$3="S",U$3="STD")</formula>
    </cfRule>
  </conditionalFormatting>
  <conditionalFormatting sqref="S4:S39">
    <cfRule type="expression" dxfId="179" priority="164">
      <formula>OR(S$3="IPO",S$3="IP out")</formula>
    </cfRule>
    <cfRule type="expression" dxfId="178" priority="166">
      <formula>(S$3="M3")</formula>
    </cfRule>
    <cfRule type="expression" dxfId="177" priority="168">
      <formula>OR(S$3="F",S$3="Fiber")</formula>
    </cfRule>
    <cfRule type="expression" dxfId="176" priority="175">
      <formula>AND(S$3&lt;&gt;"F",S$3&lt;&gt;"Fiber",S$3&lt;&gt;"S",S$3&lt;&gt;"STD",S$3&lt;&gt;"E",S$3&lt;&gt;"EMB",S$3&lt;&gt;"M",S$3&lt;&gt;"MADI",S$3&lt;&gt;"",S$3&lt;&gt;" ",S$3&lt;&gt;"A",S$3&lt;&gt;"AES")</formula>
    </cfRule>
    <cfRule type="expression" dxfId="175" priority="176">
      <formula>OR(S$3="",S$3=" ")</formula>
    </cfRule>
    <cfRule type="expression" dxfId="174" priority="177">
      <formula>OR(S$3="A",S$3="AES")</formula>
    </cfRule>
    <cfRule type="expression" dxfId="173" priority="178">
      <formula>OR(S$3="M",S$3="MADI")</formula>
    </cfRule>
    <cfRule type="expression" dxfId="172" priority="179">
      <formula>OR(S$3="E",S$3="EMB")</formula>
    </cfRule>
    <cfRule type="expression" dxfId="171" priority="180">
      <formula>OR(S$3="S",S$3="STD")</formula>
    </cfRule>
  </conditionalFormatting>
  <conditionalFormatting sqref="T4:T39">
    <cfRule type="expression" dxfId="170" priority="163">
      <formula>OR(S$3="IPO",S$3="IP out")</formula>
    </cfRule>
    <cfRule type="expression" dxfId="169" priority="165">
      <formula>(S$3="M3")</formula>
    </cfRule>
    <cfRule type="expression" dxfId="168" priority="167">
      <formula>OR(S$3="F",S$3="Fiber")</formula>
    </cfRule>
    <cfRule type="expression" dxfId="167" priority="169">
      <formula>AND(S$3&lt;&gt;"F",S$3&lt;&gt;"Fiber",S$3&lt;&gt;"S",S$3&lt;&gt;"STD",S$3&lt;&gt;"E",S$3&lt;&gt;"EMB",S$3&lt;&gt;"M",S$3&lt;&gt;"MADI",S$3&lt;&gt;"",S$3&lt;&gt;" ",S$3&lt;&gt;"A",S$3&lt;&gt;"AES")</formula>
    </cfRule>
    <cfRule type="expression" dxfId="166" priority="170">
      <formula>OR(S$3="",S$3=" ")</formula>
    </cfRule>
    <cfRule type="expression" dxfId="165" priority="171">
      <formula>OR(S$3="A",S$3="AES")</formula>
    </cfRule>
    <cfRule type="expression" dxfId="164" priority="172">
      <formula>OR(S$3="M",S$3="MADI")</formula>
    </cfRule>
    <cfRule type="expression" dxfId="163" priority="173">
      <formula>OR(S$3="E",S$3="EMB")</formula>
    </cfRule>
    <cfRule type="expression" dxfId="162" priority="174">
      <formula>OR(S$3="S",S$3="STD")</formula>
    </cfRule>
  </conditionalFormatting>
  <conditionalFormatting sqref="Q4:Q39">
    <cfRule type="expression" dxfId="161" priority="146">
      <formula>OR(Q$3="IPO",Q$3="IP out")</formula>
    </cfRule>
    <cfRule type="expression" dxfId="160" priority="148">
      <formula>(Q$3="M3")</formula>
    </cfRule>
    <cfRule type="expression" dxfId="159" priority="150">
      <formula>OR(Q$3="F",Q$3="Fiber")</formula>
    </cfRule>
    <cfRule type="expression" dxfId="158" priority="157">
      <formula>AND(Q$3&lt;&gt;"F",Q$3&lt;&gt;"Fiber",Q$3&lt;&gt;"S",Q$3&lt;&gt;"STD",Q$3&lt;&gt;"E",Q$3&lt;&gt;"EMB",Q$3&lt;&gt;"M",Q$3&lt;&gt;"MADI",Q$3&lt;&gt;"",Q$3&lt;&gt;" ",Q$3&lt;&gt;"A",Q$3&lt;&gt;"AES")</formula>
    </cfRule>
    <cfRule type="expression" dxfId="157" priority="158">
      <formula>OR(Q$3="",Q$3=" ")</formula>
    </cfRule>
    <cfRule type="expression" dxfId="156" priority="159">
      <formula>OR(Q$3="A",Q$3="AES")</formula>
    </cfRule>
    <cfRule type="expression" dxfId="155" priority="160">
      <formula>OR(Q$3="M",Q$3="MADI")</formula>
    </cfRule>
    <cfRule type="expression" dxfId="154" priority="161">
      <formula>OR(Q$3="E",Q$3="EMB")</formula>
    </cfRule>
    <cfRule type="expression" dxfId="153" priority="162">
      <formula>OR(Q$3="S",Q$3="STD")</formula>
    </cfRule>
  </conditionalFormatting>
  <conditionalFormatting sqref="R4:R39">
    <cfRule type="expression" dxfId="152" priority="145">
      <formula>OR(Q$3="IPO",Q$3="IP out")</formula>
    </cfRule>
    <cfRule type="expression" dxfId="151" priority="147">
      <formula>(Q$3="M3")</formula>
    </cfRule>
    <cfRule type="expression" dxfId="150" priority="149">
      <formula>OR(Q$3="F",Q$3="Fiber")</formula>
    </cfRule>
    <cfRule type="expression" dxfId="149" priority="151">
      <formula>AND(Q$3&lt;&gt;"F",Q$3&lt;&gt;"Fiber",Q$3&lt;&gt;"S",Q$3&lt;&gt;"STD",Q$3&lt;&gt;"E",Q$3&lt;&gt;"EMB",Q$3&lt;&gt;"M",Q$3&lt;&gt;"MADI",Q$3&lt;&gt;"",Q$3&lt;&gt;" ",Q$3&lt;&gt;"A",Q$3&lt;&gt;"AES")</formula>
    </cfRule>
    <cfRule type="expression" dxfId="148" priority="152">
      <formula>OR(Q$3="",Q$3=" ")</formula>
    </cfRule>
    <cfRule type="expression" dxfId="147" priority="153">
      <formula>OR(Q$3="A",Q$3="AES")</formula>
    </cfRule>
    <cfRule type="expression" dxfId="146" priority="154">
      <formula>OR(Q$3="M",Q$3="MADI")</formula>
    </cfRule>
    <cfRule type="expression" dxfId="145" priority="155">
      <formula>OR(Q$3="E",Q$3="EMB")</formula>
    </cfRule>
    <cfRule type="expression" dxfId="144" priority="156">
      <formula>OR(Q$3="S",Q$3="STD")</formula>
    </cfRule>
  </conditionalFormatting>
  <conditionalFormatting sqref="O4:O39">
    <cfRule type="expression" dxfId="143" priority="128">
      <formula>OR(O$3="IPO",O$3="IP out")</formula>
    </cfRule>
    <cfRule type="expression" dxfId="142" priority="130">
      <formula>(O$3="M3")</formula>
    </cfRule>
    <cfRule type="expression" dxfId="141" priority="132">
      <formula>OR(O$3="F",O$3="Fiber")</formula>
    </cfRule>
    <cfRule type="expression" dxfId="140" priority="139">
      <formula>AND(O$3&lt;&gt;"F",O$3&lt;&gt;"Fiber",O$3&lt;&gt;"S",O$3&lt;&gt;"STD",O$3&lt;&gt;"E",O$3&lt;&gt;"EMB",O$3&lt;&gt;"M",O$3&lt;&gt;"MADI",O$3&lt;&gt;"",O$3&lt;&gt;" ",O$3&lt;&gt;"A",O$3&lt;&gt;"AES")</formula>
    </cfRule>
    <cfRule type="expression" dxfId="139" priority="140">
      <formula>OR(O$3="",O$3=" ")</formula>
    </cfRule>
    <cfRule type="expression" dxfId="138" priority="141">
      <formula>OR(O$3="A",O$3="AES")</formula>
    </cfRule>
    <cfRule type="expression" dxfId="137" priority="142">
      <formula>OR(O$3="M",O$3="MADI")</formula>
    </cfRule>
    <cfRule type="expression" dxfId="136" priority="143">
      <formula>OR(O$3="E",O$3="EMB")</formula>
    </cfRule>
    <cfRule type="expression" dxfId="135" priority="144">
      <formula>OR(O$3="S",O$3="STD")</formula>
    </cfRule>
  </conditionalFormatting>
  <conditionalFormatting sqref="P4:P39">
    <cfRule type="expression" dxfId="134" priority="127">
      <formula>OR(O$3="IPO",O$3="IP out")</formula>
    </cfRule>
    <cfRule type="expression" dxfId="133" priority="129">
      <formula>(O$3="M3")</formula>
    </cfRule>
    <cfRule type="expression" dxfId="132" priority="131">
      <formula>OR(O$3="F",O$3="Fiber")</formula>
    </cfRule>
    <cfRule type="expression" dxfId="131" priority="133">
      <formula>AND(O$3&lt;&gt;"F",O$3&lt;&gt;"Fiber",O$3&lt;&gt;"S",O$3&lt;&gt;"STD",O$3&lt;&gt;"E",O$3&lt;&gt;"EMB",O$3&lt;&gt;"M",O$3&lt;&gt;"MADI",O$3&lt;&gt;"",O$3&lt;&gt;" ",O$3&lt;&gt;"A",O$3&lt;&gt;"AES")</formula>
    </cfRule>
    <cfRule type="expression" dxfId="130" priority="134">
      <formula>OR(O$3="",O$3=" ")</formula>
    </cfRule>
    <cfRule type="expression" dxfId="129" priority="135">
      <formula>OR(O$3="A",O$3="AES")</formula>
    </cfRule>
    <cfRule type="expression" dxfId="128" priority="136">
      <formula>OR(O$3="M",O$3="MADI")</formula>
    </cfRule>
    <cfRule type="expression" dxfId="127" priority="137">
      <formula>OR(O$3="E",O$3="EMB")</formula>
    </cfRule>
    <cfRule type="expression" dxfId="126" priority="138">
      <formula>OR(O$3="S",O$3="STD")</formula>
    </cfRule>
  </conditionalFormatting>
  <conditionalFormatting sqref="M4:M39">
    <cfRule type="expression" dxfId="125" priority="110">
      <formula>OR(M$3="IPO",M$3="IP out")</formula>
    </cfRule>
    <cfRule type="expression" dxfId="124" priority="112">
      <formula>(M$3="M3")</formula>
    </cfRule>
    <cfRule type="expression" dxfId="123" priority="114">
      <formula>OR(M$3="F",M$3="Fiber")</formula>
    </cfRule>
    <cfRule type="expression" dxfId="122" priority="121">
      <formula>AND(M$3&lt;&gt;"F",M$3&lt;&gt;"Fiber",M$3&lt;&gt;"S",M$3&lt;&gt;"STD",M$3&lt;&gt;"E",M$3&lt;&gt;"EMB",M$3&lt;&gt;"M",M$3&lt;&gt;"MADI",M$3&lt;&gt;"",M$3&lt;&gt;" ",M$3&lt;&gt;"A",M$3&lt;&gt;"AES")</formula>
    </cfRule>
    <cfRule type="expression" dxfId="121" priority="122">
      <formula>OR(M$3="",M$3=" ")</formula>
    </cfRule>
    <cfRule type="expression" dxfId="120" priority="123">
      <formula>OR(M$3="A",M$3="AES")</formula>
    </cfRule>
    <cfRule type="expression" dxfId="119" priority="124">
      <formula>OR(M$3="M",M$3="MADI")</formula>
    </cfRule>
    <cfRule type="expression" dxfId="118" priority="125">
      <formula>OR(M$3="E",M$3="EMB")</formula>
    </cfRule>
    <cfRule type="expression" dxfId="117" priority="126">
      <formula>OR(M$3="S",M$3="STD")</formula>
    </cfRule>
  </conditionalFormatting>
  <conditionalFormatting sqref="N4:N39">
    <cfRule type="expression" dxfId="116" priority="109">
      <formula>OR(M$3="IPO",M$3="IP out")</formula>
    </cfRule>
    <cfRule type="expression" dxfId="115" priority="111">
      <formula>(M$3="M3")</formula>
    </cfRule>
    <cfRule type="expression" dxfId="114" priority="113">
      <formula>OR(M$3="F",M$3="Fiber")</formula>
    </cfRule>
    <cfRule type="expression" dxfId="113" priority="115">
      <formula>AND(M$3&lt;&gt;"F",M$3&lt;&gt;"Fiber",M$3&lt;&gt;"S",M$3&lt;&gt;"STD",M$3&lt;&gt;"E",M$3&lt;&gt;"EMB",M$3&lt;&gt;"M",M$3&lt;&gt;"MADI",M$3&lt;&gt;"",M$3&lt;&gt;" ",M$3&lt;&gt;"A",M$3&lt;&gt;"AES")</formula>
    </cfRule>
    <cfRule type="expression" dxfId="112" priority="116">
      <formula>OR(M$3="",M$3=" ")</formula>
    </cfRule>
    <cfRule type="expression" dxfId="111" priority="117">
      <formula>OR(M$3="A",M$3="AES")</formula>
    </cfRule>
    <cfRule type="expression" dxfId="110" priority="118">
      <formula>OR(M$3="M",M$3="MADI")</formula>
    </cfRule>
    <cfRule type="expression" dxfId="109" priority="119">
      <formula>OR(M$3="E",M$3="EMB")</formula>
    </cfRule>
    <cfRule type="expression" dxfId="108" priority="120">
      <formula>OR(M$3="S",M$3="STD")</formula>
    </cfRule>
  </conditionalFormatting>
  <conditionalFormatting sqref="K4:K39">
    <cfRule type="expression" dxfId="107" priority="92">
      <formula>OR(K$3="IPO",K$3="IP out")</formula>
    </cfRule>
    <cfRule type="expression" dxfId="106" priority="94">
      <formula>(K$3="M3")</formula>
    </cfRule>
    <cfRule type="expression" dxfId="105" priority="96">
      <formula>OR(K$3="F",K$3="Fiber")</formula>
    </cfRule>
    <cfRule type="expression" dxfId="104" priority="103">
      <formula>AND(K$3&lt;&gt;"F",K$3&lt;&gt;"Fiber",K$3&lt;&gt;"S",K$3&lt;&gt;"STD",K$3&lt;&gt;"E",K$3&lt;&gt;"EMB",K$3&lt;&gt;"M",K$3&lt;&gt;"MADI",K$3&lt;&gt;"",K$3&lt;&gt;" ",K$3&lt;&gt;"A",K$3&lt;&gt;"AES")</formula>
    </cfRule>
    <cfRule type="expression" dxfId="103" priority="104">
      <formula>OR(K$3="",K$3=" ")</formula>
    </cfRule>
    <cfRule type="expression" dxfId="102" priority="105">
      <formula>OR(K$3="A",K$3="AES")</formula>
    </cfRule>
    <cfRule type="expression" dxfId="101" priority="106">
      <formula>OR(K$3="M",K$3="MADI")</formula>
    </cfRule>
    <cfRule type="expression" dxfId="100" priority="107">
      <formula>OR(K$3="E",K$3="EMB")</formula>
    </cfRule>
    <cfRule type="expression" dxfId="99" priority="108">
      <formula>OR(K$3="S",K$3="STD")</formula>
    </cfRule>
  </conditionalFormatting>
  <conditionalFormatting sqref="L4:L39">
    <cfRule type="expression" dxfId="98" priority="91">
      <formula>OR(K$3="IPO",K$3="IP out")</formula>
    </cfRule>
    <cfRule type="expression" dxfId="97" priority="93">
      <formula>(K$3="M3")</formula>
    </cfRule>
    <cfRule type="expression" dxfId="96" priority="95">
      <formula>OR(K$3="F",K$3="Fiber")</formula>
    </cfRule>
    <cfRule type="expression" dxfId="95" priority="97">
      <formula>AND(K$3&lt;&gt;"F",K$3&lt;&gt;"Fiber",K$3&lt;&gt;"S",K$3&lt;&gt;"STD",K$3&lt;&gt;"E",K$3&lt;&gt;"EMB",K$3&lt;&gt;"M",K$3&lt;&gt;"MADI",K$3&lt;&gt;"",K$3&lt;&gt;" ",K$3&lt;&gt;"A",K$3&lt;&gt;"AES")</formula>
    </cfRule>
    <cfRule type="expression" dxfId="94" priority="98">
      <formula>OR(K$3="",K$3=" ")</formula>
    </cfRule>
    <cfRule type="expression" dxfId="93" priority="99">
      <formula>OR(K$3="A",K$3="AES")</formula>
    </cfRule>
    <cfRule type="expression" dxfId="92" priority="100">
      <formula>OR(K$3="M",K$3="MADI")</formula>
    </cfRule>
    <cfRule type="expression" dxfId="91" priority="101">
      <formula>OR(K$3="E",K$3="EMB")</formula>
    </cfRule>
    <cfRule type="expression" dxfId="90" priority="102">
      <formula>OR(K$3="S",K$3="STD")</formula>
    </cfRule>
  </conditionalFormatting>
  <conditionalFormatting sqref="I4:I39">
    <cfRule type="expression" dxfId="89" priority="74">
      <formula>OR(I$3="IPO",I$3="IP out")</formula>
    </cfRule>
    <cfRule type="expression" dxfId="88" priority="76">
      <formula>(I$3="M3")</formula>
    </cfRule>
    <cfRule type="expression" dxfId="87" priority="78">
      <formula>OR(I$3="F",I$3="Fiber")</formula>
    </cfRule>
    <cfRule type="expression" dxfId="86" priority="85">
      <formula>AND(I$3&lt;&gt;"F",I$3&lt;&gt;"Fiber",I$3&lt;&gt;"S",I$3&lt;&gt;"STD",I$3&lt;&gt;"E",I$3&lt;&gt;"EMB",I$3&lt;&gt;"M",I$3&lt;&gt;"MADI",I$3&lt;&gt;"",I$3&lt;&gt;" ",I$3&lt;&gt;"A",I$3&lt;&gt;"AES")</formula>
    </cfRule>
    <cfRule type="expression" dxfId="85" priority="86">
      <formula>OR(I$3="",I$3=" ")</formula>
    </cfRule>
    <cfRule type="expression" dxfId="84" priority="87">
      <formula>OR(I$3="A",I$3="AES")</formula>
    </cfRule>
    <cfRule type="expression" dxfId="83" priority="88">
      <formula>OR(I$3="M",I$3="MADI")</formula>
    </cfRule>
    <cfRule type="expression" dxfId="82" priority="89">
      <formula>OR(I$3="E",I$3="EMB")</formula>
    </cfRule>
    <cfRule type="expression" dxfId="81" priority="90">
      <formula>OR(I$3="S",I$3="STD")</formula>
    </cfRule>
  </conditionalFormatting>
  <conditionalFormatting sqref="J4:J39">
    <cfRule type="expression" dxfId="80" priority="73">
      <formula>OR(I$3="IPO",I$3="IP out")</formula>
    </cfRule>
    <cfRule type="expression" dxfId="79" priority="75">
      <formula>(I$3="M3")</formula>
    </cfRule>
    <cfRule type="expression" dxfId="78" priority="77">
      <formula>OR(I$3="F",I$3="Fiber")</formula>
    </cfRule>
    <cfRule type="expression" dxfId="77" priority="79">
      <formula>AND(I$3&lt;&gt;"F",I$3&lt;&gt;"Fiber",I$3&lt;&gt;"S",I$3&lt;&gt;"STD",I$3&lt;&gt;"E",I$3&lt;&gt;"EMB",I$3&lt;&gt;"M",I$3&lt;&gt;"MADI",I$3&lt;&gt;"",I$3&lt;&gt;" ",I$3&lt;&gt;"A",I$3&lt;&gt;"AES")</formula>
    </cfRule>
    <cfRule type="expression" dxfId="76" priority="80">
      <formula>OR(I$3="",I$3=" ")</formula>
    </cfRule>
    <cfRule type="expression" dxfId="75" priority="81">
      <formula>OR(I$3="A",I$3="AES")</formula>
    </cfRule>
    <cfRule type="expression" dxfId="74" priority="82">
      <formula>OR(I$3="M",I$3="MADI")</formula>
    </cfRule>
    <cfRule type="expression" dxfId="73" priority="83">
      <formula>OR(I$3="E",I$3="EMB")</formula>
    </cfRule>
    <cfRule type="expression" dxfId="72" priority="84">
      <formula>OR(I$3="S",I$3="STD")</formula>
    </cfRule>
  </conditionalFormatting>
  <conditionalFormatting sqref="G4:G39">
    <cfRule type="expression" dxfId="71" priority="56">
      <formula>OR(G$3="IPO",G$3="IP out")</formula>
    </cfRule>
    <cfRule type="expression" dxfId="70" priority="58">
      <formula>(G$3="M3")</formula>
    </cfRule>
    <cfRule type="expression" dxfId="69" priority="60">
      <formula>OR(G$3="F",G$3="Fiber")</formula>
    </cfRule>
    <cfRule type="expression" dxfId="68" priority="67">
      <formula>AND(G$3&lt;&gt;"F",G$3&lt;&gt;"Fiber",G$3&lt;&gt;"S",G$3&lt;&gt;"STD",G$3&lt;&gt;"E",G$3&lt;&gt;"EMB",G$3&lt;&gt;"M",G$3&lt;&gt;"MADI",G$3&lt;&gt;"",G$3&lt;&gt;" ",G$3&lt;&gt;"A",G$3&lt;&gt;"AES")</formula>
    </cfRule>
    <cfRule type="expression" dxfId="67" priority="68">
      <formula>OR(G$3="",G$3=" ")</formula>
    </cfRule>
    <cfRule type="expression" dxfId="66" priority="69">
      <formula>OR(G$3="A",G$3="AES")</formula>
    </cfRule>
    <cfRule type="expression" dxfId="65" priority="70">
      <formula>OR(G$3="M",G$3="MADI")</formula>
    </cfRule>
    <cfRule type="expression" dxfId="64" priority="71">
      <formula>OR(G$3="E",G$3="EMB")</formula>
    </cfRule>
    <cfRule type="expression" dxfId="63" priority="72">
      <formula>OR(G$3="S",G$3="STD")</formula>
    </cfRule>
  </conditionalFormatting>
  <conditionalFormatting sqref="H4:H39">
    <cfRule type="expression" dxfId="62" priority="55">
      <formula>OR(G$3="IPO",G$3="IP out")</formula>
    </cfRule>
    <cfRule type="expression" dxfId="61" priority="57">
      <formula>(G$3="M3")</formula>
    </cfRule>
    <cfRule type="expression" dxfId="60" priority="59">
      <formula>OR(G$3="F",G$3="Fiber")</formula>
    </cfRule>
    <cfRule type="expression" dxfId="59" priority="61">
      <formula>AND(G$3&lt;&gt;"F",G$3&lt;&gt;"Fiber",G$3&lt;&gt;"S",G$3&lt;&gt;"STD",G$3&lt;&gt;"E",G$3&lt;&gt;"EMB",G$3&lt;&gt;"M",G$3&lt;&gt;"MADI",G$3&lt;&gt;"",G$3&lt;&gt;" ",G$3&lt;&gt;"A",G$3&lt;&gt;"AES")</formula>
    </cfRule>
    <cfRule type="expression" dxfId="58" priority="62">
      <formula>OR(G$3="",G$3=" ")</formula>
    </cfRule>
    <cfRule type="expression" dxfId="57" priority="63">
      <formula>OR(G$3="A",G$3="AES")</formula>
    </cfRule>
    <cfRule type="expression" dxfId="56" priority="64">
      <formula>OR(G$3="M",G$3="MADI")</formula>
    </cfRule>
    <cfRule type="expression" dxfId="55" priority="65">
      <formula>OR(G$3="E",G$3="EMB")</formula>
    </cfRule>
    <cfRule type="expression" dxfId="54" priority="66">
      <formula>OR(G$3="S",G$3="STD")</formula>
    </cfRule>
  </conditionalFormatting>
  <conditionalFormatting sqref="E4:E39">
    <cfRule type="expression" dxfId="53" priority="38">
      <formula>OR(E$3="IPO",E$3="IP out")</formula>
    </cfRule>
    <cfRule type="expression" dxfId="52" priority="40">
      <formula>(E$3="M3")</formula>
    </cfRule>
    <cfRule type="expression" dxfId="51" priority="42">
      <formula>OR(E$3="F",E$3="Fiber")</formula>
    </cfRule>
    <cfRule type="expression" dxfId="50" priority="49">
      <formula>AND(E$3&lt;&gt;"F",E$3&lt;&gt;"Fiber",E$3&lt;&gt;"S",E$3&lt;&gt;"STD",E$3&lt;&gt;"E",E$3&lt;&gt;"EMB",E$3&lt;&gt;"M",E$3&lt;&gt;"MADI",E$3&lt;&gt;"",E$3&lt;&gt;" ",E$3&lt;&gt;"A",E$3&lt;&gt;"AES")</formula>
    </cfRule>
    <cfRule type="expression" dxfId="49" priority="50">
      <formula>OR(E$3="",E$3=" ")</formula>
    </cfRule>
    <cfRule type="expression" dxfId="48" priority="51">
      <formula>OR(E$3="A",E$3="AES")</formula>
    </cfRule>
    <cfRule type="expression" dxfId="47" priority="52">
      <formula>OR(E$3="M",E$3="MADI")</formula>
    </cfRule>
    <cfRule type="expression" dxfId="46" priority="53">
      <formula>OR(E$3="E",E$3="EMB")</formula>
    </cfRule>
    <cfRule type="expression" dxfId="45" priority="54">
      <formula>OR(E$3="S",E$3="STD")</formula>
    </cfRule>
  </conditionalFormatting>
  <conditionalFormatting sqref="F4:F39">
    <cfRule type="expression" dxfId="44" priority="37">
      <formula>OR(E$3="IPO",E$3="IP out")</formula>
    </cfRule>
    <cfRule type="expression" dxfId="43" priority="39">
      <formula>(E$3="M3")</formula>
    </cfRule>
    <cfRule type="expression" dxfId="42" priority="41">
      <formula>OR(E$3="F",E$3="Fiber")</formula>
    </cfRule>
    <cfRule type="expression" dxfId="41" priority="43">
      <formula>AND(E$3&lt;&gt;"F",E$3&lt;&gt;"Fiber",E$3&lt;&gt;"S",E$3&lt;&gt;"STD",E$3&lt;&gt;"E",E$3&lt;&gt;"EMB",E$3&lt;&gt;"M",E$3&lt;&gt;"MADI",E$3&lt;&gt;"",E$3&lt;&gt;" ",E$3&lt;&gt;"A",E$3&lt;&gt;"AES")</formula>
    </cfRule>
    <cfRule type="expression" dxfId="40" priority="44">
      <formula>OR(E$3="",E$3=" ")</formula>
    </cfRule>
    <cfRule type="expression" dxfId="39" priority="45">
      <formula>OR(E$3="A",E$3="AES")</formula>
    </cfRule>
    <cfRule type="expression" dxfId="38" priority="46">
      <formula>OR(E$3="M",E$3="MADI")</formula>
    </cfRule>
    <cfRule type="expression" dxfId="37" priority="47">
      <formula>OR(E$3="E",E$3="EMB")</formula>
    </cfRule>
    <cfRule type="expression" dxfId="36" priority="48">
      <formula>OR(E$3="S",E$3="STD")</formula>
    </cfRule>
  </conditionalFormatting>
  <conditionalFormatting sqref="C4:C39">
    <cfRule type="expression" dxfId="35" priority="20">
      <formula>OR(C$3="IPO",C$3="IP out")</formula>
    </cfRule>
    <cfRule type="expression" dxfId="34" priority="22">
      <formula>(C$3="M3")</formula>
    </cfRule>
    <cfRule type="expression" dxfId="33" priority="24">
      <formula>OR(C$3="F",C$3="Fiber")</formula>
    </cfRule>
    <cfRule type="expression" dxfId="32" priority="31">
      <formula>AND(C$3&lt;&gt;"F",C$3&lt;&gt;"Fiber",C$3&lt;&gt;"S",C$3&lt;&gt;"STD",C$3&lt;&gt;"E",C$3&lt;&gt;"EMB",C$3&lt;&gt;"M",C$3&lt;&gt;"MADI",C$3&lt;&gt;"",C$3&lt;&gt;" ",C$3&lt;&gt;"A",C$3&lt;&gt;"AES")</formula>
    </cfRule>
    <cfRule type="expression" dxfId="31" priority="32">
      <formula>OR(C$3="",C$3=" ")</formula>
    </cfRule>
    <cfRule type="expression" dxfId="30" priority="33">
      <formula>OR(C$3="A",C$3="AES")</formula>
    </cfRule>
    <cfRule type="expression" dxfId="29" priority="34">
      <formula>OR(C$3="M",C$3="MADI")</formula>
    </cfRule>
    <cfRule type="expression" dxfId="28" priority="35">
      <formula>OR(C$3="E",C$3="EMB")</formula>
    </cfRule>
    <cfRule type="expression" dxfId="27" priority="36">
      <formula>OR(C$3="S",C$3="STD")</formula>
    </cfRule>
  </conditionalFormatting>
  <conditionalFormatting sqref="D4:D39">
    <cfRule type="expression" dxfId="26" priority="19">
      <formula>OR(C$3="IPO",C$3="IP out")</formula>
    </cfRule>
    <cfRule type="expression" dxfId="25" priority="21">
      <formula>(C$3="M3")</formula>
    </cfRule>
    <cfRule type="expression" dxfId="24" priority="23">
      <formula>OR(C$3="F",C$3="Fiber")</formula>
    </cfRule>
    <cfRule type="expression" dxfId="23" priority="25">
      <formula>AND(C$3&lt;&gt;"F",C$3&lt;&gt;"Fiber",C$3&lt;&gt;"S",C$3&lt;&gt;"STD",C$3&lt;&gt;"E",C$3&lt;&gt;"EMB",C$3&lt;&gt;"M",C$3&lt;&gt;"MADI",C$3&lt;&gt;"",C$3&lt;&gt;" ",C$3&lt;&gt;"A",C$3&lt;&gt;"AES")</formula>
    </cfRule>
    <cfRule type="expression" dxfId="22" priority="26">
      <formula>OR(C$3="",C$3=" ")</formula>
    </cfRule>
    <cfRule type="expression" dxfId="21" priority="27">
      <formula>OR(C$3="A",C$3="AES")</formula>
    </cfRule>
    <cfRule type="expression" dxfId="20" priority="28">
      <formula>OR(C$3="M",C$3="MADI")</formula>
    </cfRule>
    <cfRule type="expression" dxfId="19" priority="29">
      <formula>OR(C$3="E",C$3="EMB")</formula>
    </cfRule>
    <cfRule type="expression" dxfId="18" priority="30">
      <formula>OR(C$3="S",C$3="STD")</formula>
    </cfRule>
  </conditionalFormatting>
  <conditionalFormatting sqref="A4:A39">
    <cfRule type="expression" dxfId="17" priority="2">
      <formula>OR(A$3="IPO",A$3="IP out")</formula>
    </cfRule>
    <cfRule type="expression" dxfId="16" priority="4">
      <formula>(A$3="M3")</formula>
    </cfRule>
    <cfRule type="expression" dxfId="15" priority="6">
      <formula>OR(A$3="F",A$3="Fiber")</formula>
    </cfRule>
    <cfRule type="expression" dxfId="14" priority="13">
      <formula>AND(A$3&lt;&gt;"F",A$3&lt;&gt;"Fiber",A$3&lt;&gt;"S",A$3&lt;&gt;"STD",A$3&lt;&gt;"E",A$3&lt;&gt;"EMB",A$3&lt;&gt;"M",A$3&lt;&gt;"MADI",A$3&lt;&gt;"",A$3&lt;&gt;" ",A$3&lt;&gt;"A",A$3&lt;&gt;"AES")</formula>
    </cfRule>
    <cfRule type="expression" dxfId="13" priority="14">
      <formula>OR(A$3="",A$3=" ")</formula>
    </cfRule>
    <cfRule type="expression" dxfId="12" priority="15">
      <formula>OR(A$3="A",A$3="AES")</formula>
    </cfRule>
    <cfRule type="expression" dxfId="11" priority="16">
      <formula>OR(A$3="M",A$3="MADI")</formula>
    </cfRule>
    <cfRule type="expression" dxfId="10" priority="17">
      <formula>OR(A$3="E",A$3="EMB")</formula>
    </cfRule>
    <cfRule type="expression" dxfId="9" priority="18">
      <formula>OR(A$3="S",A$3="STD")</formula>
    </cfRule>
  </conditionalFormatting>
  <conditionalFormatting sqref="B4:B39">
    <cfRule type="expression" dxfId="8" priority="1">
      <formula>OR(A$3="IPO",A$3="IP out")</formula>
    </cfRule>
    <cfRule type="expression" dxfId="7" priority="3">
      <formula>(A$3="M3")</formula>
    </cfRule>
    <cfRule type="expression" dxfId="6" priority="5">
      <formula>OR(A$3="F",A$3="Fiber")</formula>
    </cfRule>
    <cfRule type="expression" dxfId="5" priority="7">
      <formula>AND(A$3&lt;&gt;"F",A$3&lt;&gt;"Fiber",A$3&lt;&gt;"S",A$3&lt;&gt;"STD",A$3&lt;&gt;"E",A$3&lt;&gt;"EMB",A$3&lt;&gt;"M",A$3&lt;&gt;"MADI",A$3&lt;&gt;"",A$3&lt;&gt;" ",A$3&lt;&gt;"A",A$3&lt;&gt;"AES")</formula>
    </cfRule>
    <cfRule type="expression" dxfId="4" priority="8">
      <formula>OR(A$3="",A$3=" ")</formula>
    </cfRule>
    <cfRule type="expression" dxfId="3" priority="9">
      <formula>OR(A$3="A",A$3="AES")</formula>
    </cfRule>
    <cfRule type="expression" dxfId="2" priority="10">
      <formula>OR(A$3="M",A$3="MADI")</formula>
    </cfRule>
    <cfRule type="expression" dxfId="1" priority="11">
      <formula>OR(A$3="E",A$3="EMB")</formula>
    </cfRule>
    <cfRule type="expression" dxfId="0" priority="12">
      <formula>OR(A$3="S",A$3="STD")</formula>
    </cfRule>
  </conditionalFormatting>
  <dataValidations count="2">
    <dataValidation type="list" errorStyle="warning" allowBlank="1" showInputMessage="1" showErrorMessage="1" sqref="A3:BL3">
      <formula1>$BR$2:$BR$9</formula1>
    </dataValidation>
    <dataValidation type="list" errorStyle="warning" allowBlank="1" showInputMessage="1" showErrorMessage="1" sqref="A44:BL44">
      <formula1>$BR$43:$BR$50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2011-09-15T20:57:08Z</cp:lastPrinted>
  <dcterms:created xsi:type="dcterms:W3CDTF">2011-08-15T15:03:17Z</dcterms:created>
  <dcterms:modified xsi:type="dcterms:W3CDTF">2014-12-16T22:44:45Z</dcterms:modified>
</cp:coreProperties>
</file>