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5621"/>
</workbook>
</file>

<file path=xl/calcChain.xml><?xml version="1.0" encoding="utf-8"?>
<calcChain xmlns="http://schemas.openxmlformats.org/spreadsheetml/2006/main">
  <c r="B131" i="1" l="1"/>
  <c r="A130" i="1"/>
  <c r="A131" i="1" s="1"/>
  <c r="A128" i="1"/>
  <c r="A129" i="1" s="1"/>
  <c r="A127" i="1"/>
  <c r="A126" i="1"/>
  <c r="B127" i="1" s="1"/>
  <c r="A124" i="1"/>
  <c r="B125" i="1" s="1"/>
  <c r="B123" i="1"/>
  <c r="A123" i="1"/>
  <c r="A122" i="1"/>
  <c r="B121" i="1"/>
  <c r="A121" i="1"/>
  <c r="A120" i="1"/>
  <c r="A118" i="1"/>
  <c r="A119" i="1" s="1"/>
  <c r="B117" i="1"/>
  <c r="A116" i="1"/>
  <c r="A117" i="1" s="1"/>
  <c r="B115" i="1"/>
  <c r="A114" i="1"/>
  <c r="A115" i="1" s="1"/>
  <c r="A112" i="1"/>
  <c r="B113" i="1" s="1"/>
  <c r="A111" i="1"/>
  <c r="A110" i="1"/>
  <c r="B111" i="1" s="1"/>
  <c r="A108" i="1"/>
  <c r="B109" i="1" s="1"/>
  <c r="B107" i="1"/>
  <c r="A107" i="1"/>
  <c r="A106" i="1"/>
  <c r="B105" i="1"/>
  <c r="A105" i="1"/>
  <c r="A104" i="1"/>
  <c r="A102" i="1"/>
  <c r="A103" i="1" s="1"/>
  <c r="B101" i="1"/>
  <c r="A100" i="1"/>
  <c r="A101" i="1" s="1"/>
  <c r="B99" i="1"/>
  <c r="A98" i="1"/>
  <c r="A99" i="1" s="1"/>
  <c r="A96" i="1"/>
  <c r="A97" i="1" s="1"/>
  <c r="C130" i="1"/>
  <c r="D131" i="1" s="1"/>
  <c r="C128" i="1"/>
  <c r="D129" i="1" s="1"/>
  <c r="D127" i="1"/>
  <c r="C127" i="1"/>
  <c r="C126" i="1"/>
  <c r="D125" i="1"/>
  <c r="C125" i="1"/>
  <c r="C124" i="1"/>
  <c r="D123" i="1"/>
  <c r="C123" i="1"/>
  <c r="C122" i="1"/>
  <c r="D121" i="1"/>
  <c r="C120" i="1"/>
  <c r="C121" i="1" s="1"/>
  <c r="C118" i="1"/>
  <c r="D119" i="1" s="1"/>
  <c r="D117" i="1"/>
  <c r="C116" i="1"/>
  <c r="C117" i="1" s="1"/>
  <c r="C114" i="1"/>
  <c r="D115" i="1" s="1"/>
  <c r="C112" i="1"/>
  <c r="D113" i="1" s="1"/>
  <c r="D111" i="1"/>
  <c r="C111" i="1"/>
  <c r="C110" i="1"/>
  <c r="D109" i="1"/>
  <c r="C109" i="1"/>
  <c r="C108" i="1"/>
  <c r="D107" i="1"/>
  <c r="C107" i="1"/>
  <c r="C106" i="1"/>
  <c r="D105" i="1"/>
  <c r="C104" i="1"/>
  <c r="C105" i="1" s="1"/>
  <c r="C102" i="1"/>
  <c r="D103" i="1" s="1"/>
  <c r="D101" i="1"/>
  <c r="C100" i="1"/>
  <c r="C101" i="1" s="1"/>
  <c r="C98" i="1"/>
  <c r="D99" i="1" s="1"/>
  <c r="C96" i="1"/>
  <c r="D97" i="1" s="1"/>
  <c r="E130" i="1"/>
  <c r="F131" i="1" s="1"/>
  <c r="E128" i="1"/>
  <c r="E129" i="1" s="1"/>
  <c r="E126" i="1"/>
  <c r="F127" i="1" s="1"/>
  <c r="E124" i="1"/>
  <c r="F125" i="1" s="1"/>
  <c r="F123" i="1"/>
  <c r="E123" i="1"/>
  <c r="E122" i="1"/>
  <c r="E120" i="1"/>
  <c r="E121" i="1" s="1"/>
  <c r="E118" i="1"/>
  <c r="F119" i="1" s="1"/>
  <c r="F117" i="1"/>
  <c r="E116" i="1"/>
  <c r="E117" i="1" s="1"/>
  <c r="E114" i="1"/>
  <c r="F115" i="1" s="1"/>
  <c r="E112" i="1"/>
  <c r="F113" i="1" s="1"/>
  <c r="E110" i="1"/>
  <c r="F111" i="1" s="1"/>
  <c r="E108" i="1"/>
  <c r="F109" i="1" s="1"/>
  <c r="F107" i="1"/>
  <c r="E107" i="1"/>
  <c r="E106" i="1"/>
  <c r="E104" i="1"/>
  <c r="E105" i="1" s="1"/>
  <c r="E102" i="1"/>
  <c r="E103" i="1" s="1"/>
  <c r="F101" i="1"/>
  <c r="E101" i="1"/>
  <c r="E100" i="1"/>
  <c r="E98" i="1"/>
  <c r="F99" i="1" s="1"/>
  <c r="E96" i="1"/>
  <c r="F97" i="1" s="1"/>
  <c r="H131" i="1"/>
  <c r="G131" i="1"/>
  <c r="G130" i="1"/>
  <c r="G128" i="1"/>
  <c r="G129" i="1" s="1"/>
  <c r="G127" i="1"/>
  <c r="G126" i="1"/>
  <c r="H127" i="1" s="1"/>
  <c r="G124" i="1"/>
  <c r="H125" i="1" s="1"/>
  <c r="H123" i="1"/>
  <c r="G123" i="1"/>
  <c r="G122" i="1"/>
  <c r="H121" i="1"/>
  <c r="G120" i="1"/>
  <c r="G121" i="1" s="1"/>
  <c r="G118" i="1"/>
  <c r="G119" i="1" s="1"/>
  <c r="H117" i="1"/>
  <c r="G116" i="1"/>
  <c r="G117" i="1" s="1"/>
  <c r="H115" i="1"/>
  <c r="G115" i="1"/>
  <c r="G114" i="1"/>
  <c r="G112" i="1"/>
  <c r="H113" i="1" s="1"/>
  <c r="G111" i="1"/>
  <c r="G110" i="1"/>
  <c r="H111" i="1" s="1"/>
  <c r="G108" i="1"/>
  <c r="H109" i="1" s="1"/>
  <c r="H107" i="1"/>
  <c r="G107" i="1"/>
  <c r="G106" i="1"/>
  <c r="H105" i="1"/>
  <c r="G104" i="1"/>
  <c r="G105" i="1" s="1"/>
  <c r="G102" i="1"/>
  <c r="G103" i="1" s="1"/>
  <c r="H101" i="1"/>
  <c r="G100" i="1"/>
  <c r="G101" i="1" s="1"/>
  <c r="H99" i="1"/>
  <c r="G99" i="1"/>
  <c r="G98" i="1"/>
  <c r="G96" i="1"/>
  <c r="G97" i="1" s="1"/>
  <c r="J131" i="1"/>
  <c r="I131" i="1"/>
  <c r="I130" i="1"/>
  <c r="I128" i="1"/>
  <c r="I129" i="1" s="1"/>
  <c r="I127" i="1"/>
  <c r="I126" i="1"/>
  <c r="J127" i="1" s="1"/>
  <c r="I124" i="1"/>
  <c r="J125" i="1" s="1"/>
  <c r="J123" i="1"/>
  <c r="I123" i="1"/>
  <c r="I122" i="1"/>
  <c r="J121" i="1"/>
  <c r="I120" i="1"/>
  <c r="I121" i="1" s="1"/>
  <c r="I118" i="1"/>
  <c r="I119" i="1" s="1"/>
  <c r="J117" i="1"/>
  <c r="I116" i="1"/>
  <c r="I117" i="1" s="1"/>
  <c r="J115" i="1"/>
  <c r="I115" i="1"/>
  <c r="I114" i="1"/>
  <c r="I112" i="1"/>
  <c r="J113" i="1" s="1"/>
  <c r="I111" i="1"/>
  <c r="I110" i="1"/>
  <c r="J111" i="1" s="1"/>
  <c r="I108" i="1"/>
  <c r="J109" i="1" s="1"/>
  <c r="J107" i="1"/>
  <c r="I107" i="1"/>
  <c r="I106" i="1"/>
  <c r="J105" i="1"/>
  <c r="I104" i="1"/>
  <c r="I105" i="1" s="1"/>
  <c r="I102" i="1"/>
  <c r="I103" i="1" s="1"/>
  <c r="J101" i="1"/>
  <c r="I100" i="1"/>
  <c r="I101" i="1" s="1"/>
  <c r="J99" i="1"/>
  <c r="I99" i="1"/>
  <c r="I98" i="1"/>
  <c r="I96" i="1"/>
  <c r="I97" i="1" s="1"/>
  <c r="L131" i="1"/>
  <c r="K131" i="1"/>
  <c r="K130" i="1"/>
  <c r="K128" i="1"/>
  <c r="L129" i="1" s="1"/>
  <c r="K127" i="1"/>
  <c r="K126" i="1"/>
  <c r="L127" i="1" s="1"/>
  <c r="K124" i="1"/>
  <c r="L125" i="1" s="1"/>
  <c r="L123" i="1"/>
  <c r="K123" i="1"/>
  <c r="K122" i="1"/>
  <c r="L121" i="1"/>
  <c r="K120" i="1"/>
  <c r="K121" i="1" s="1"/>
  <c r="K118" i="1"/>
  <c r="K119" i="1" s="1"/>
  <c r="L117" i="1"/>
  <c r="K116" i="1"/>
  <c r="K117" i="1" s="1"/>
  <c r="L115" i="1"/>
  <c r="K115" i="1"/>
  <c r="K114" i="1"/>
  <c r="K112" i="1"/>
  <c r="L113" i="1" s="1"/>
  <c r="K111" i="1"/>
  <c r="K110" i="1"/>
  <c r="L111" i="1" s="1"/>
  <c r="K108" i="1"/>
  <c r="L109" i="1" s="1"/>
  <c r="L107" i="1"/>
  <c r="K107" i="1"/>
  <c r="K106" i="1"/>
  <c r="L105" i="1"/>
  <c r="K104" i="1"/>
  <c r="K105" i="1" s="1"/>
  <c r="K102" i="1"/>
  <c r="L103" i="1" s="1"/>
  <c r="L101" i="1"/>
  <c r="K100" i="1"/>
  <c r="K101" i="1" s="1"/>
  <c r="L99" i="1"/>
  <c r="K99" i="1"/>
  <c r="K98" i="1"/>
  <c r="K96" i="1"/>
  <c r="L97" i="1" s="1"/>
  <c r="M130" i="1"/>
  <c r="N131" i="1" s="1"/>
  <c r="M128" i="1"/>
  <c r="N129" i="1" s="1"/>
  <c r="M127" i="1"/>
  <c r="M126" i="1"/>
  <c r="N127" i="1" s="1"/>
  <c r="N125" i="1"/>
  <c r="M125" i="1"/>
  <c r="M124" i="1"/>
  <c r="N123" i="1"/>
  <c r="M123" i="1"/>
  <c r="M122" i="1"/>
  <c r="N121" i="1"/>
  <c r="M120" i="1"/>
  <c r="M121" i="1" s="1"/>
  <c r="M118" i="1"/>
  <c r="N119" i="1" s="1"/>
  <c r="N117" i="1"/>
  <c r="M116" i="1"/>
  <c r="M117" i="1" s="1"/>
  <c r="M114" i="1"/>
  <c r="N115" i="1" s="1"/>
  <c r="M112" i="1"/>
  <c r="N113" i="1" s="1"/>
  <c r="M111" i="1"/>
  <c r="M110" i="1"/>
  <c r="N111" i="1" s="1"/>
  <c r="N109" i="1"/>
  <c r="M109" i="1"/>
  <c r="M108" i="1"/>
  <c r="N107" i="1"/>
  <c r="M107" i="1"/>
  <c r="M106" i="1"/>
  <c r="N105" i="1"/>
  <c r="M104" i="1"/>
  <c r="M105" i="1" s="1"/>
  <c r="M102" i="1"/>
  <c r="N103" i="1" s="1"/>
  <c r="N101" i="1"/>
  <c r="M100" i="1"/>
  <c r="M101" i="1" s="1"/>
  <c r="M98" i="1"/>
  <c r="N99" i="1" s="1"/>
  <c r="M96" i="1"/>
  <c r="N97" i="1" s="1"/>
  <c r="P131" i="1"/>
  <c r="O131" i="1"/>
  <c r="O130" i="1"/>
  <c r="O128" i="1"/>
  <c r="P129" i="1" s="1"/>
  <c r="P127" i="1"/>
  <c r="O127" i="1"/>
  <c r="O126" i="1"/>
  <c r="P125" i="1"/>
  <c r="O124" i="1"/>
  <c r="O125" i="1" s="1"/>
  <c r="O122" i="1"/>
  <c r="P123" i="1" s="1"/>
  <c r="P121" i="1"/>
  <c r="O120" i="1"/>
  <c r="O121" i="1" s="1"/>
  <c r="O118" i="1"/>
  <c r="P119" i="1" s="1"/>
  <c r="O116" i="1"/>
  <c r="O117" i="1" s="1"/>
  <c r="P115" i="1"/>
  <c r="O115" i="1"/>
  <c r="O114" i="1"/>
  <c r="O112" i="1"/>
  <c r="O113" i="1" s="1"/>
  <c r="P111" i="1"/>
  <c r="O111" i="1"/>
  <c r="O110" i="1"/>
  <c r="P109" i="1"/>
  <c r="O108" i="1"/>
  <c r="O109" i="1" s="1"/>
  <c r="O106" i="1"/>
  <c r="O107" i="1" s="1"/>
  <c r="P105" i="1"/>
  <c r="O104" i="1"/>
  <c r="O105" i="1" s="1"/>
  <c r="O102" i="1"/>
  <c r="P103" i="1" s="1"/>
  <c r="O100" i="1"/>
  <c r="P101" i="1" s="1"/>
  <c r="P99" i="1"/>
  <c r="O99" i="1"/>
  <c r="O98" i="1"/>
  <c r="O96" i="1"/>
  <c r="P97" i="1" s="1"/>
  <c r="Q130" i="1"/>
  <c r="R131" i="1" s="1"/>
  <c r="Q128" i="1"/>
  <c r="Q129" i="1" s="1"/>
  <c r="Q126" i="1"/>
  <c r="R127" i="1" s="1"/>
  <c r="Q124" i="1"/>
  <c r="R125" i="1" s="1"/>
  <c r="R123" i="1"/>
  <c r="Q123" i="1"/>
  <c r="Q122" i="1"/>
  <c r="Q120" i="1"/>
  <c r="Q121" i="1" s="1"/>
  <c r="Q118" i="1"/>
  <c r="R119" i="1" s="1"/>
  <c r="R117" i="1"/>
  <c r="Q116" i="1"/>
  <c r="Q117" i="1" s="1"/>
  <c r="Q114" i="1"/>
  <c r="R115" i="1" s="1"/>
  <c r="Q112" i="1"/>
  <c r="R113" i="1" s="1"/>
  <c r="Q110" i="1"/>
  <c r="R111" i="1" s="1"/>
  <c r="Q108" i="1"/>
  <c r="R109" i="1" s="1"/>
  <c r="R107" i="1"/>
  <c r="Q107" i="1"/>
  <c r="Q106" i="1"/>
  <c r="Q104" i="1"/>
  <c r="Q105" i="1" s="1"/>
  <c r="Q102" i="1"/>
  <c r="Q103" i="1" s="1"/>
  <c r="R101" i="1"/>
  <c r="Q100" i="1"/>
  <c r="Q101" i="1" s="1"/>
  <c r="Q98" i="1"/>
  <c r="R99" i="1" s="1"/>
  <c r="Q96" i="1"/>
  <c r="R97" i="1" s="1"/>
  <c r="T131" i="1"/>
  <c r="S131" i="1"/>
  <c r="S130" i="1"/>
  <c r="S128" i="1"/>
  <c r="T129" i="1" s="1"/>
  <c r="S127" i="1"/>
  <c r="S126" i="1"/>
  <c r="T127" i="1" s="1"/>
  <c r="S124" i="1"/>
  <c r="T125" i="1" s="1"/>
  <c r="T123" i="1"/>
  <c r="S123" i="1"/>
  <c r="S122" i="1"/>
  <c r="T121" i="1"/>
  <c r="S120" i="1"/>
  <c r="S121" i="1" s="1"/>
  <c r="S118" i="1"/>
  <c r="T119" i="1" s="1"/>
  <c r="T117" i="1"/>
  <c r="S116" i="1"/>
  <c r="S117" i="1" s="1"/>
  <c r="T115" i="1"/>
  <c r="S115" i="1"/>
  <c r="S114" i="1"/>
  <c r="S112" i="1"/>
  <c r="T113" i="1" s="1"/>
  <c r="S111" i="1"/>
  <c r="S110" i="1"/>
  <c r="T111" i="1" s="1"/>
  <c r="S108" i="1"/>
  <c r="T109" i="1" s="1"/>
  <c r="T107" i="1"/>
  <c r="S107" i="1"/>
  <c r="S106" i="1"/>
  <c r="T105" i="1"/>
  <c r="S105" i="1"/>
  <c r="S104" i="1"/>
  <c r="S102" i="1"/>
  <c r="T103" i="1" s="1"/>
  <c r="T101" i="1"/>
  <c r="S100" i="1"/>
  <c r="S101" i="1" s="1"/>
  <c r="T99" i="1"/>
  <c r="S99" i="1"/>
  <c r="S98" i="1"/>
  <c r="S96" i="1"/>
  <c r="S97" i="1" s="1"/>
  <c r="V131" i="1"/>
  <c r="U131" i="1"/>
  <c r="U130" i="1"/>
  <c r="U128" i="1"/>
  <c r="V129" i="1" s="1"/>
  <c r="U127" i="1"/>
  <c r="U126" i="1"/>
  <c r="V127" i="1" s="1"/>
  <c r="U124" i="1"/>
  <c r="V125" i="1" s="1"/>
  <c r="V123" i="1"/>
  <c r="U123" i="1"/>
  <c r="U122" i="1"/>
  <c r="V121" i="1"/>
  <c r="U121" i="1"/>
  <c r="U120" i="1"/>
  <c r="U118" i="1"/>
  <c r="U119" i="1" s="1"/>
  <c r="V117" i="1"/>
  <c r="U116" i="1"/>
  <c r="U117" i="1" s="1"/>
  <c r="V115" i="1"/>
  <c r="U115" i="1"/>
  <c r="U114" i="1"/>
  <c r="U112" i="1"/>
  <c r="V113" i="1" s="1"/>
  <c r="U111" i="1"/>
  <c r="U110" i="1"/>
  <c r="V111" i="1" s="1"/>
  <c r="U108" i="1"/>
  <c r="V109" i="1" s="1"/>
  <c r="V107" i="1"/>
  <c r="U107" i="1"/>
  <c r="U106" i="1"/>
  <c r="V105" i="1"/>
  <c r="U105" i="1"/>
  <c r="U104" i="1"/>
  <c r="U102" i="1"/>
  <c r="U103" i="1" s="1"/>
  <c r="V101" i="1"/>
  <c r="U100" i="1"/>
  <c r="U101" i="1" s="1"/>
  <c r="V99" i="1"/>
  <c r="U99" i="1"/>
  <c r="U98" i="1"/>
  <c r="U96" i="1"/>
  <c r="V97" i="1" s="1"/>
  <c r="W130" i="1"/>
  <c r="X131" i="1" s="1"/>
  <c r="W128" i="1"/>
  <c r="X129" i="1" s="1"/>
  <c r="W127" i="1"/>
  <c r="W126" i="1"/>
  <c r="X127" i="1" s="1"/>
  <c r="X125" i="1"/>
  <c r="W125" i="1"/>
  <c r="W124" i="1"/>
  <c r="X123" i="1"/>
  <c r="W123" i="1"/>
  <c r="W122" i="1"/>
  <c r="X121" i="1"/>
  <c r="W120" i="1"/>
  <c r="W121" i="1" s="1"/>
  <c r="W118" i="1"/>
  <c r="X119" i="1" s="1"/>
  <c r="X117" i="1"/>
  <c r="W116" i="1"/>
  <c r="W117" i="1" s="1"/>
  <c r="W114" i="1"/>
  <c r="X115" i="1" s="1"/>
  <c r="W112" i="1"/>
  <c r="X113" i="1" s="1"/>
  <c r="W111" i="1"/>
  <c r="W110" i="1"/>
  <c r="X111" i="1" s="1"/>
  <c r="X109" i="1"/>
  <c r="W109" i="1"/>
  <c r="W108" i="1"/>
  <c r="X107" i="1"/>
  <c r="W107" i="1"/>
  <c r="W106" i="1"/>
  <c r="X105" i="1"/>
  <c r="W104" i="1"/>
  <c r="W105" i="1" s="1"/>
  <c r="W102" i="1"/>
  <c r="X103" i="1" s="1"/>
  <c r="X101" i="1"/>
  <c r="W100" i="1"/>
  <c r="W101" i="1" s="1"/>
  <c r="W98" i="1"/>
  <c r="X99" i="1" s="1"/>
  <c r="W96" i="1"/>
  <c r="X97" i="1" s="1"/>
  <c r="Y130" i="1"/>
  <c r="Z131" i="1" s="1"/>
  <c r="Y128" i="1"/>
  <c r="Y129" i="1" s="1"/>
  <c r="Y126" i="1"/>
  <c r="Z127" i="1" s="1"/>
  <c r="Y124" i="1"/>
  <c r="Y125" i="1" s="1"/>
  <c r="Z123" i="1"/>
  <c r="Y123" i="1"/>
  <c r="Y122" i="1"/>
  <c r="Y120" i="1"/>
  <c r="Y121" i="1" s="1"/>
  <c r="Y118" i="1"/>
  <c r="Z119" i="1" s="1"/>
  <c r="Z117" i="1"/>
  <c r="Y117" i="1"/>
  <c r="Y116" i="1"/>
  <c r="Y114" i="1"/>
  <c r="Z115" i="1" s="1"/>
  <c r="Y112" i="1"/>
  <c r="Z113" i="1" s="1"/>
  <c r="Y110" i="1"/>
  <c r="Z111" i="1" s="1"/>
  <c r="Y108" i="1"/>
  <c r="Z109" i="1" s="1"/>
  <c r="Z107" i="1"/>
  <c r="Y107" i="1"/>
  <c r="Y106" i="1"/>
  <c r="Y104" i="1"/>
  <c r="Y105" i="1" s="1"/>
  <c r="Y102" i="1"/>
  <c r="Y103" i="1" s="1"/>
  <c r="Z101" i="1"/>
  <c r="Y101" i="1"/>
  <c r="Y100" i="1"/>
  <c r="Y98" i="1"/>
  <c r="Z99" i="1" s="1"/>
  <c r="Y96" i="1"/>
  <c r="Z97" i="1" s="1"/>
  <c r="AB131" i="1"/>
  <c r="AA131" i="1"/>
  <c r="AA130" i="1"/>
  <c r="AA128" i="1"/>
  <c r="AA129" i="1" s="1"/>
  <c r="AA127" i="1"/>
  <c r="AA126" i="1"/>
  <c r="AB127" i="1" s="1"/>
  <c r="AA124" i="1"/>
  <c r="AB125" i="1" s="1"/>
  <c r="AB123" i="1"/>
  <c r="AA123" i="1"/>
  <c r="AA122" i="1"/>
  <c r="AB121" i="1"/>
  <c r="AA120" i="1"/>
  <c r="AA121" i="1" s="1"/>
  <c r="AA118" i="1"/>
  <c r="AA119" i="1" s="1"/>
  <c r="AB117" i="1"/>
  <c r="AA116" i="1"/>
  <c r="AA117" i="1" s="1"/>
  <c r="AB115" i="1"/>
  <c r="AA115" i="1"/>
  <c r="AA114" i="1"/>
  <c r="AA112" i="1"/>
  <c r="AB113" i="1" s="1"/>
  <c r="AA111" i="1"/>
  <c r="AA110" i="1"/>
  <c r="AB111" i="1" s="1"/>
  <c r="AA108" i="1"/>
  <c r="AB109" i="1" s="1"/>
  <c r="AB107" i="1"/>
  <c r="AA107" i="1"/>
  <c r="AA106" i="1"/>
  <c r="AB105" i="1"/>
  <c r="AA105" i="1"/>
  <c r="AA104" i="1"/>
  <c r="AA102" i="1"/>
  <c r="AA103" i="1" s="1"/>
  <c r="AB101" i="1"/>
  <c r="AA100" i="1"/>
  <c r="AA101" i="1" s="1"/>
  <c r="AB99" i="1"/>
  <c r="AA99" i="1"/>
  <c r="AA98" i="1"/>
  <c r="AA96" i="1"/>
  <c r="AA97" i="1" s="1"/>
  <c r="AC130" i="1"/>
  <c r="AD131" i="1" s="1"/>
  <c r="AC128" i="1"/>
  <c r="AD129" i="1" s="1"/>
  <c r="AC127" i="1"/>
  <c r="AC126" i="1"/>
  <c r="AD127" i="1" s="1"/>
  <c r="AD125" i="1"/>
  <c r="AC125" i="1"/>
  <c r="AC124" i="1"/>
  <c r="AD123" i="1"/>
  <c r="AC123" i="1"/>
  <c r="AC122" i="1"/>
  <c r="AD121" i="1"/>
  <c r="AC120" i="1"/>
  <c r="AC121" i="1" s="1"/>
  <c r="AC118" i="1"/>
  <c r="AD119" i="1" s="1"/>
  <c r="AD117" i="1"/>
  <c r="AC116" i="1"/>
  <c r="AC117" i="1" s="1"/>
  <c r="AC114" i="1"/>
  <c r="AD115" i="1" s="1"/>
  <c r="AC112" i="1"/>
  <c r="AD113" i="1" s="1"/>
  <c r="AC111" i="1"/>
  <c r="AC110" i="1"/>
  <c r="AD111" i="1" s="1"/>
  <c r="AD109" i="1"/>
  <c r="AC109" i="1"/>
  <c r="AC108" i="1"/>
  <c r="AD107" i="1"/>
  <c r="AC107" i="1"/>
  <c r="AC106" i="1"/>
  <c r="AD105" i="1"/>
  <c r="AC104" i="1"/>
  <c r="AC105" i="1" s="1"/>
  <c r="AC102" i="1"/>
  <c r="AD103" i="1" s="1"/>
  <c r="AD101" i="1"/>
  <c r="AC100" i="1"/>
  <c r="AC101" i="1" s="1"/>
  <c r="AC98" i="1"/>
  <c r="AD99" i="1" s="1"/>
  <c r="AC96" i="1"/>
  <c r="AD97" i="1" s="1"/>
  <c r="AF131" i="1"/>
  <c r="AE131" i="1"/>
  <c r="AE130" i="1"/>
  <c r="AE128" i="1"/>
  <c r="AF129" i="1" s="1"/>
  <c r="AF127" i="1"/>
  <c r="AE127" i="1"/>
  <c r="AE126" i="1"/>
  <c r="AF125" i="1"/>
  <c r="AE125" i="1"/>
  <c r="AE124" i="1"/>
  <c r="AE122" i="1"/>
  <c r="AF123" i="1" s="1"/>
  <c r="AF121" i="1"/>
  <c r="AE120" i="1"/>
  <c r="AE121" i="1" s="1"/>
  <c r="AE118" i="1"/>
  <c r="AF119" i="1" s="1"/>
  <c r="AE116" i="1"/>
  <c r="AF117" i="1" s="1"/>
  <c r="AF115" i="1"/>
  <c r="AE115" i="1"/>
  <c r="AE114" i="1"/>
  <c r="AE112" i="1"/>
  <c r="AE113" i="1" s="1"/>
  <c r="AF111" i="1"/>
  <c r="AE111" i="1"/>
  <c r="AE110" i="1"/>
  <c r="AF109" i="1"/>
  <c r="AE109" i="1"/>
  <c r="AE108" i="1"/>
  <c r="AE106" i="1"/>
  <c r="AF107" i="1" s="1"/>
  <c r="AF105" i="1"/>
  <c r="AE104" i="1"/>
  <c r="AE105" i="1" s="1"/>
  <c r="AE102" i="1"/>
  <c r="AF103" i="1" s="1"/>
  <c r="AE100" i="1"/>
  <c r="AE101" i="1" s="1"/>
  <c r="AF99" i="1"/>
  <c r="AE99" i="1"/>
  <c r="AE98" i="1"/>
  <c r="AE96" i="1"/>
  <c r="AF97" i="1" s="1"/>
  <c r="AG130" i="1"/>
  <c r="AH131" i="1" s="1"/>
  <c r="AG128" i="1"/>
  <c r="AH129" i="1" s="1"/>
  <c r="AG127" i="1"/>
  <c r="AG126" i="1"/>
  <c r="AH127" i="1" s="1"/>
  <c r="AH125" i="1"/>
  <c r="AG125" i="1"/>
  <c r="AG124" i="1"/>
  <c r="AH123" i="1"/>
  <c r="AG123" i="1"/>
  <c r="AG122" i="1"/>
  <c r="AH121" i="1"/>
  <c r="AG120" i="1"/>
  <c r="AG121" i="1" s="1"/>
  <c r="AG118" i="1"/>
  <c r="AH119" i="1" s="1"/>
  <c r="AH117" i="1"/>
  <c r="AG116" i="1"/>
  <c r="AG117" i="1" s="1"/>
  <c r="AG114" i="1"/>
  <c r="AH115" i="1" s="1"/>
  <c r="AG112" i="1"/>
  <c r="AH113" i="1" s="1"/>
  <c r="AG111" i="1"/>
  <c r="AG110" i="1"/>
  <c r="AH111" i="1" s="1"/>
  <c r="AH109" i="1"/>
  <c r="AG109" i="1"/>
  <c r="AG108" i="1"/>
  <c r="AH107" i="1"/>
  <c r="AG107" i="1"/>
  <c r="AG106" i="1"/>
  <c r="AH105" i="1"/>
  <c r="AG104" i="1"/>
  <c r="AG105" i="1" s="1"/>
  <c r="AG102" i="1"/>
  <c r="AH103" i="1" s="1"/>
  <c r="AH101" i="1"/>
  <c r="AG100" i="1"/>
  <c r="AG101" i="1" s="1"/>
  <c r="AG98" i="1"/>
  <c r="AH99" i="1" s="1"/>
  <c r="AG96" i="1"/>
  <c r="AH97" i="1" s="1"/>
  <c r="AJ131" i="1"/>
  <c r="AI131" i="1"/>
  <c r="AI130" i="1"/>
  <c r="AI128" i="1"/>
  <c r="AJ129" i="1" s="1"/>
  <c r="AJ127" i="1"/>
  <c r="AI127" i="1"/>
  <c r="AI126" i="1"/>
  <c r="AJ125" i="1"/>
  <c r="AI125" i="1"/>
  <c r="AI124" i="1"/>
  <c r="AI122" i="1"/>
  <c r="AJ123" i="1" s="1"/>
  <c r="AJ121" i="1"/>
  <c r="AI121" i="1"/>
  <c r="AI120" i="1"/>
  <c r="AI118" i="1"/>
  <c r="AJ119" i="1" s="1"/>
  <c r="AI116" i="1"/>
  <c r="AI117" i="1" s="1"/>
  <c r="AJ115" i="1"/>
  <c r="AI115" i="1"/>
  <c r="AI114" i="1"/>
  <c r="AI112" i="1"/>
  <c r="AI113" i="1" s="1"/>
  <c r="AJ111" i="1"/>
  <c r="AI111" i="1"/>
  <c r="AI110" i="1"/>
  <c r="AJ109" i="1"/>
  <c r="AI109" i="1"/>
  <c r="AI108" i="1"/>
  <c r="AI106" i="1"/>
  <c r="AI107" i="1" s="1"/>
  <c r="AJ105" i="1"/>
  <c r="AI104" i="1"/>
  <c r="AI105" i="1" s="1"/>
  <c r="AI102" i="1"/>
  <c r="AJ103" i="1" s="1"/>
  <c r="AI100" i="1"/>
  <c r="AJ101" i="1" s="1"/>
  <c r="AJ99" i="1"/>
  <c r="AI99" i="1"/>
  <c r="AI98" i="1"/>
  <c r="AI96" i="1"/>
  <c r="AJ97" i="1" s="1"/>
  <c r="AL131" i="1"/>
  <c r="AK131" i="1"/>
  <c r="AK130" i="1"/>
  <c r="AK128" i="1"/>
  <c r="AK129" i="1" s="1"/>
  <c r="AK127" i="1"/>
  <c r="AK126" i="1"/>
  <c r="AL127" i="1" s="1"/>
  <c r="AK124" i="1"/>
  <c r="AL125" i="1" s="1"/>
  <c r="AL123" i="1"/>
  <c r="AK123" i="1"/>
  <c r="AK122" i="1"/>
  <c r="AL121" i="1"/>
  <c r="AK120" i="1"/>
  <c r="AK121" i="1" s="1"/>
  <c r="AK118" i="1"/>
  <c r="AK119" i="1" s="1"/>
  <c r="AL117" i="1"/>
  <c r="AK116" i="1"/>
  <c r="AK117" i="1" s="1"/>
  <c r="AL115" i="1"/>
  <c r="AK115" i="1"/>
  <c r="AK114" i="1"/>
  <c r="AK112" i="1"/>
  <c r="AL113" i="1" s="1"/>
  <c r="AK111" i="1"/>
  <c r="AK110" i="1"/>
  <c r="AL111" i="1" s="1"/>
  <c r="AK108" i="1"/>
  <c r="AL109" i="1" s="1"/>
  <c r="AL107" i="1"/>
  <c r="AK107" i="1"/>
  <c r="AK106" i="1"/>
  <c r="AL105" i="1"/>
  <c r="AK104" i="1"/>
  <c r="AK105" i="1" s="1"/>
  <c r="AK102" i="1"/>
  <c r="AK103" i="1" s="1"/>
  <c r="AL101" i="1"/>
  <c r="AK100" i="1"/>
  <c r="AK101" i="1" s="1"/>
  <c r="AL99" i="1"/>
  <c r="AK99" i="1"/>
  <c r="AK98" i="1"/>
  <c r="AK96" i="1"/>
  <c r="AK97" i="1" s="1"/>
  <c r="AN131" i="1"/>
  <c r="AM131" i="1"/>
  <c r="AM130" i="1"/>
  <c r="AM128" i="1"/>
  <c r="AN129" i="1" s="1"/>
  <c r="AM127" i="1"/>
  <c r="AM126" i="1"/>
  <c r="AN127" i="1" s="1"/>
  <c r="AM124" i="1"/>
  <c r="AN125" i="1" s="1"/>
  <c r="AN123" i="1"/>
  <c r="AM123" i="1"/>
  <c r="AM122" i="1"/>
  <c r="AN121" i="1"/>
  <c r="AM120" i="1"/>
  <c r="AM121" i="1" s="1"/>
  <c r="AM118" i="1"/>
  <c r="AM119" i="1" s="1"/>
  <c r="AN117" i="1"/>
  <c r="AM116" i="1"/>
  <c r="AM117" i="1" s="1"/>
  <c r="AN115" i="1"/>
  <c r="AM115" i="1"/>
  <c r="AM114" i="1"/>
  <c r="AM112" i="1"/>
  <c r="AN113" i="1" s="1"/>
  <c r="AM111" i="1"/>
  <c r="AM110" i="1"/>
  <c r="AN111" i="1" s="1"/>
  <c r="AM108" i="1"/>
  <c r="AN109" i="1" s="1"/>
  <c r="AN107" i="1"/>
  <c r="AM107" i="1"/>
  <c r="AM106" i="1"/>
  <c r="AN105" i="1"/>
  <c r="AM104" i="1"/>
  <c r="AM105" i="1" s="1"/>
  <c r="AM102" i="1"/>
  <c r="AN103" i="1" s="1"/>
  <c r="AN101" i="1"/>
  <c r="AM100" i="1"/>
  <c r="AM101" i="1" s="1"/>
  <c r="AN99" i="1"/>
  <c r="AM99" i="1"/>
  <c r="AM98" i="1"/>
  <c r="AM96" i="1"/>
  <c r="AN97" i="1" s="1"/>
  <c r="AP131" i="1"/>
  <c r="AO131" i="1"/>
  <c r="AO130" i="1"/>
  <c r="AO128" i="1"/>
  <c r="AO129" i="1" s="1"/>
  <c r="AO127" i="1"/>
  <c r="AO126" i="1"/>
  <c r="AP127" i="1" s="1"/>
  <c r="AO124" i="1"/>
  <c r="AP125" i="1" s="1"/>
  <c r="AP123" i="1"/>
  <c r="AO123" i="1"/>
  <c r="AO122" i="1"/>
  <c r="AP121" i="1"/>
  <c r="AO120" i="1"/>
  <c r="AO121" i="1" s="1"/>
  <c r="AO118" i="1"/>
  <c r="AO119" i="1" s="1"/>
  <c r="AP117" i="1"/>
  <c r="AO116" i="1"/>
  <c r="AO117" i="1" s="1"/>
  <c r="AP115" i="1"/>
  <c r="AO115" i="1"/>
  <c r="AO114" i="1"/>
  <c r="AO112" i="1"/>
  <c r="AP113" i="1" s="1"/>
  <c r="AO111" i="1"/>
  <c r="AO110" i="1"/>
  <c r="AP111" i="1" s="1"/>
  <c r="AO108" i="1"/>
  <c r="AP109" i="1" s="1"/>
  <c r="AP107" i="1"/>
  <c r="AO107" i="1"/>
  <c r="AO106" i="1"/>
  <c r="AP105" i="1"/>
  <c r="AO104" i="1"/>
  <c r="AO105" i="1" s="1"/>
  <c r="AO102" i="1"/>
  <c r="AP103" i="1" s="1"/>
  <c r="AP101" i="1"/>
  <c r="AO100" i="1"/>
  <c r="AO101" i="1" s="1"/>
  <c r="AP99" i="1"/>
  <c r="AO99" i="1"/>
  <c r="AO98" i="1"/>
  <c r="AO96" i="1"/>
  <c r="AO97" i="1" s="1"/>
  <c r="AR131" i="1"/>
  <c r="AQ131" i="1"/>
  <c r="AQ130" i="1"/>
  <c r="AQ128" i="1"/>
  <c r="AQ129" i="1" s="1"/>
  <c r="AR127" i="1"/>
  <c r="AQ127" i="1"/>
  <c r="AQ126" i="1"/>
  <c r="AR125" i="1"/>
  <c r="AQ124" i="1"/>
  <c r="AQ125" i="1" s="1"/>
  <c r="AQ122" i="1"/>
  <c r="AQ123" i="1" s="1"/>
  <c r="AR121" i="1"/>
  <c r="AQ120" i="1"/>
  <c r="AQ121" i="1" s="1"/>
  <c r="AQ118" i="1"/>
  <c r="AR119" i="1" s="1"/>
  <c r="AQ116" i="1"/>
  <c r="AR117" i="1" s="1"/>
  <c r="AR115" i="1"/>
  <c r="AQ115" i="1"/>
  <c r="AQ114" i="1"/>
  <c r="AQ112" i="1"/>
  <c r="AQ113" i="1" s="1"/>
  <c r="AR111" i="1"/>
  <c r="AQ111" i="1"/>
  <c r="AQ110" i="1"/>
  <c r="AR109" i="1"/>
  <c r="AQ108" i="1"/>
  <c r="AQ109" i="1" s="1"/>
  <c r="AQ106" i="1"/>
  <c r="AR107" i="1" s="1"/>
  <c r="AR105" i="1"/>
  <c r="AQ104" i="1"/>
  <c r="AQ105" i="1" s="1"/>
  <c r="AQ102" i="1"/>
  <c r="AR103" i="1" s="1"/>
  <c r="AQ100" i="1"/>
  <c r="AR101" i="1" s="1"/>
  <c r="AR99" i="1"/>
  <c r="AQ99" i="1"/>
  <c r="AQ98" i="1"/>
  <c r="AQ96" i="1"/>
  <c r="AQ97" i="1" s="1"/>
  <c r="AS130" i="1"/>
  <c r="AT131" i="1" s="1"/>
  <c r="AS128" i="1"/>
  <c r="AT129" i="1" s="1"/>
  <c r="AS127" i="1"/>
  <c r="AS126" i="1"/>
  <c r="AT127" i="1" s="1"/>
  <c r="AT125" i="1"/>
  <c r="AS125" i="1"/>
  <c r="AS124" i="1"/>
  <c r="AT123" i="1"/>
  <c r="AS123" i="1"/>
  <c r="AS122" i="1"/>
  <c r="AT121" i="1"/>
  <c r="AS120" i="1"/>
  <c r="AS121" i="1" s="1"/>
  <c r="AS118" i="1"/>
  <c r="AT119" i="1" s="1"/>
  <c r="AT117" i="1"/>
  <c r="AS116" i="1"/>
  <c r="AS117" i="1" s="1"/>
  <c r="AS114" i="1"/>
  <c r="AT115" i="1" s="1"/>
  <c r="AS112" i="1"/>
  <c r="AT113" i="1" s="1"/>
  <c r="AS111" i="1"/>
  <c r="AS110" i="1"/>
  <c r="AT111" i="1" s="1"/>
  <c r="AT109" i="1"/>
  <c r="AS109" i="1"/>
  <c r="AS108" i="1"/>
  <c r="AT107" i="1"/>
  <c r="AS107" i="1"/>
  <c r="AS106" i="1"/>
  <c r="AT105" i="1"/>
  <c r="AS104" i="1"/>
  <c r="AS105" i="1" s="1"/>
  <c r="AS102" i="1"/>
  <c r="AT103" i="1" s="1"/>
  <c r="AT101" i="1"/>
  <c r="AS100" i="1"/>
  <c r="AS101" i="1" s="1"/>
  <c r="AS98" i="1"/>
  <c r="AT99" i="1" s="1"/>
  <c r="AS96" i="1"/>
  <c r="AT97" i="1" s="1"/>
  <c r="AV131" i="1"/>
  <c r="AU131" i="1"/>
  <c r="AU130" i="1"/>
  <c r="AU128" i="1"/>
  <c r="AU129" i="1" s="1"/>
  <c r="AV127" i="1"/>
  <c r="AU127" i="1"/>
  <c r="AU126" i="1"/>
  <c r="AV125" i="1"/>
  <c r="AU124" i="1"/>
  <c r="AU125" i="1" s="1"/>
  <c r="AU122" i="1"/>
  <c r="AU123" i="1" s="1"/>
  <c r="AV121" i="1"/>
  <c r="AU120" i="1"/>
  <c r="AU121" i="1" s="1"/>
  <c r="AU118" i="1"/>
  <c r="AV119" i="1" s="1"/>
  <c r="AU116" i="1"/>
  <c r="AV117" i="1" s="1"/>
  <c r="AV115" i="1"/>
  <c r="AU115" i="1"/>
  <c r="AU114" i="1"/>
  <c r="AU112" i="1"/>
  <c r="AU113" i="1" s="1"/>
  <c r="AV111" i="1"/>
  <c r="AU111" i="1"/>
  <c r="AU110" i="1"/>
  <c r="AV109" i="1"/>
  <c r="AU108" i="1"/>
  <c r="AU109" i="1" s="1"/>
  <c r="AU106" i="1"/>
  <c r="AV107" i="1" s="1"/>
  <c r="AV105" i="1"/>
  <c r="AU104" i="1"/>
  <c r="AU105" i="1" s="1"/>
  <c r="AU102" i="1"/>
  <c r="AV103" i="1" s="1"/>
  <c r="AU100" i="1"/>
  <c r="AU101" i="1" s="1"/>
  <c r="AV99" i="1"/>
  <c r="AU99" i="1"/>
  <c r="AU98" i="1"/>
  <c r="AU96" i="1"/>
  <c r="AU97" i="1" s="1"/>
  <c r="AX131" i="1"/>
  <c r="AW131" i="1"/>
  <c r="AW130" i="1"/>
  <c r="AW128" i="1"/>
  <c r="AW129" i="1" s="1"/>
  <c r="AX127" i="1"/>
  <c r="AW127" i="1"/>
  <c r="AW126" i="1"/>
  <c r="AW124" i="1"/>
  <c r="AX125" i="1" s="1"/>
  <c r="AW122" i="1"/>
  <c r="AW123" i="1" s="1"/>
  <c r="AX121" i="1"/>
  <c r="AW121" i="1"/>
  <c r="AW120" i="1"/>
  <c r="AW118" i="1"/>
  <c r="AX119" i="1" s="1"/>
  <c r="AW116" i="1"/>
  <c r="AW117" i="1" s="1"/>
  <c r="AX115" i="1"/>
  <c r="AW115" i="1"/>
  <c r="AW114" i="1"/>
  <c r="AW112" i="1"/>
  <c r="AW113" i="1" s="1"/>
  <c r="AX111" i="1"/>
  <c r="AW111" i="1"/>
  <c r="AW110" i="1"/>
  <c r="AW108" i="1"/>
  <c r="AX109" i="1" s="1"/>
  <c r="AW106" i="1"/>
  <c r="AX107" i="1" s="1"/>
  <c r="AX105" i="1"/>
  <c r="AW105" i="1"/>
  <c r="AW104" i="1"/>
  <c r="AW102" i="1"/>
  <c r="AX103" i="1" s="1"/>
  <c r="AW100" i="1"/>
  <c r="AX101" i="1" s="1"/>
  <c r="AX99" i="1"/>
  <c r="AW99" i="1"/>
  <c r="AW98" i="1"/>
  <c r="AW96" i="1"/>
  <c r="AW97" i="1" s="1"/>
  <c r="AY130" i="1"/>
  <c r="AZ131" i="1" s="1"/>
  <c r="AY128" i="1"/>
  <c r="AZ129" i="1" s="1"/>
  <c r="AY127" i="1"/>
  <c r="AY126" i="1"/>
  <c r="AZ127" i="1" s="1"/>
  <c r="AY125" i="1"/>
  <c r="AY124" i="1"/>
  <c r="AZ125" i="1" s="1"/>
  <c r="AZ123" i="1"/>
  <c r="AY123" i="1"/>
  <c r="AY122" i="1"/>
  <c r="AZ121" i="1"/>
  <c r="AY121" i="1"/>
  <c r="AY120" i="1"/>
  <c r="AY118" i="1"/>
  <c r="AZ119" i="1" s="1"/>
  <c r="AZ117" i="1"/>
  <c r="AY116" i="1"/>
  <c r="AY117" i="1" s="1"/>
  <c r="AY114" i="1"/>
  <c r="AZ115" i="1" s="1"/>
  <c r="AY112" i="1"/>
  <c r="AZ113" i="1" s="1"/>
  <c r="AY111" i="1"/>
  <c r="AY110" i="1"/>
  <c r="AZ111" i="1" s="1"/>
  <c r="AY109" i="1"/>
  <c r="AY108" i="1"/>
  <c r="AZ109" i="1" s="1"/>
  <c r="AZ107" i="1"/>
  <c r="AY107" i="1"/>
  <c r="AY106" i="1"/>
  <c r="AZ105" i="1"/>
  <c r="AY105" i="1"/>
  <c r="AY104" i="1"/>
  <c r="AY102" i="1"/>
  <c r="AZ103" i="1" s="1"/>
  <c r="AZ101" i="1"/>
  <c r="AY100" i="1"/>
  <c r="AY101" i="1" s="1"/>
  <c r="AY98" i="1"/>
  <c r="AZ99" i="1" s="1"/>
  <c r="AY96" i="1"/>
  <c r="AZ97" i="1" s="1"/>
  <c r="BA130" i="1"/>
  <c r="BB131" i="1" s="1"/>
  <c r="BA128" i="1"/>
  <c r="BB129" i="1" s="1"/>
  <c r="BA127" i="1"/>
  <c r="BA126" i="1"/>
  <c r="BB127" i="1" s="1"/>
  <c r="BB125" i="1"/>
  <c r="BA125" i="1"/>
  <c r="BA124" i="1"/>
  <c r="BB123" i="1"/>
  <c r="BA123" i="1"/>
  <c r="BA122" i="1"/>
  <c r="BB121" i="1"/>
  <c r="BA120" i="1"/>
  <c r="BA121" i="1" s="1"/>
  <c r="BA118" i="1"/>
  <c r="BB119" i="1" s="1"/>
  <c r="BB117" i="1"/>
  <c r="BA116" i="1"/>
  <c r="BA117" i="1" s="1"/>
  <c r="BA114" i="1"/>
  <c r="BB115" i="1" s="1"/>
  <c r="BA112" i="1"/>
  <c r="BB113" i="1" s="1"/>
  <c r="BA111" i="1"/>
  <c r="BA110" i="1"/>
  <c r="BB111" i="1" s="1"/>
  <c r="BB109" i="1"/>
  <c r="BA109" i="1"/>
  <c r="BA108" i="1"/>
  <c r="BB107" i="1"/>
  <c r="BA107" i="1"/>
  <c r="BA106" i="1"/>
  <c r="BB105" i="1"/>
  <c r="BA104" i="1"/>
  <c r="BA105" i="1" s="1"/>
  <c r="BA102" i="1"/>
  <c r="BB103" i="1" s="1"/>
  <c r="BB101" i="1"/>
  <c r="BA100" i="1"/>
  <c r="BA101" i="1" s="1"/>
  <c r="BA98" i="1"/>
  <c r="BB99" i="1" s="1"/>
  <c r="BA96" i="1"/>
  <c r="BB97" i="1" s="1"/>
  <c r="BC130" i="1"/>
  <c r="BD131" i="1" s="1"/>
  <c r="BC128" i="1"/>
  <c r="BD129" i="1" s="1"/>
  <c r="BC127" i="1"/>
  <c r="BC126" i="1"/>
  <c r="BD127" i="1" s="1"/>
  <c r="BD125" i="1"/>
  <c r="BC125" i="1"/>
  <c r="BC124" i="1"/>
  <c r="BD123" i="1"/>
  <c r="BC123" i="1"/>
  <c r="BC122" i="1"/>
  <c r="BD121" i="1"/>
  <c r="BC120" i="1"/>
  <c r="BC121" i="1" s="1"/>
  <c r="BC118" i="1"/>
  <c r="BD119" i="1" s="1"/>
  <c r="BD117" i="1"/>
  <c r="BC116" i="1"/>
  <c r="BC117" i="1" s="1"/>
  <c r="BC114" i="1"/>
  <c r="BD115" i="1" s="1"/>
  <c r="BC112" i="1"/>
  <c r="BD113" i="1" s="1"/>
  <c r="BC111" i="1"/>
  <c r="BC110" i="1"/>
  <c r="BD111" i="1" s="1"/>
  <c r="BD109" i="1"/>
  <c r="BC109" i="1"/>
  <c r="BC108" i="1"/>
  <c r="BD107" i="1"/>
  <c r="BC107" i="1"/>
  <c r="BC106" i="1"/>
  <c r="BD105" i="1"/>
  <c r="BC104" i="1"/>
  <c r="BC105" i="1" s="1"/>
  <c r="BC102" i="1"/>
  <c r="BD103" i="1" s="1"/>
  <c r="BD101" i="1"/>
  <c r="BC100" i="1"/>
  <c r="BC101" i="1" s="1"/>
  <c r="BC98" i="1"/>
  <c r="BD99" i="1" s="1"/>
  <c r="BC96" i="1"/>
  <c r="BD97" i="1" s="1"/>
  <c r="BE130" i="1"/>
  <c r="BF131" i="1" s="1"/>
  <c r="BE128" i="1"/>
  <c r="BF129" i="1" s="1"/>
  <c r="BE127" i="1"/>
  <c r="BE126" i="1"/>
  <c r="BF127" i="1" s="1"/>
  <c r="BF125" i="1"/>
  <c r="BE125" i="1"/>
  <c r="BE124" i="1"/>
  <c r="BF123" i="1"/>
  <c r="BE123" i="1"/>
  <c r="BE122" i="1"/>
  <c r="BF121" i="1"/>
  <c r="BE120" i="1"/>
  <c r="BE121" i="1" s="1"/>
  <c r="BE118" i="1"/>
  <c r="BF119" i="1" s="1"/>
  <c r="BF117" i="1"/>
  <c r="BE116" i="1"/>
  <c r="BE117" i="1" s="1"/>
  <c r="BE114" i="1"/>
  <c r="BF115" i="1" s="1"/>
  <c r="BE112" i="1"/>
  <c r="BF113" i="1" s="1"/>
  <c r="BE111" i="1"/>
  <c r="BE110" i="1"/>
  <c r="BF111" i="1" s="1"/>
  <c r="BF109" i="1"/>
  <c r="BE109" i="1"/>
  <c r="BE108" i="1"/>
  <c r="BF107" i="1"/>
  <c r="BE107" i="1"/>
  <c r="BE106" i="1"/>
  <c r="BF105" i="1"/>
  <c r="BE104" i="1"/>
  <c r="BE105" i="1" s="1"/>
  <c r="BE102" i="1"/>
  <c r="BF103" i="1" s="1"/>
  <c r="BF101" i="1"/>
  <c r="BE100" i="1"/>
  <c r="BE101" i="1" s="1"/>
  <c r="BE98" i="1"/>
  <c r="BF99" i="1" s="1"/>
  <c r="BE96" i="1"/>
  <c r="BF97" i="1" s="1"/>
  <c r="BG130" i="1"/>
  <c r="BH131" i="1" s="1"/>
  <c r="BG128" i="1"/>
  <c r="BH129" i="1" s="1"/>
  <c r="BG127" i="1"/>
  <c r="BG126" i="1"/>
  <c r="BH127" i="1" s="1"/>
  <c r="BH125" i="1"/>
  <c r="BG125" i="1"/>
  <c r="BG124" i="1"/>
  <c r="BH123" i="1"/>
  <c r="BG123" i="1"/>
  <c r="BG122" i="1"/>
  <c r="BH121" i="1"/>
  <c r="BG120" i="1"/>
  <c r="BG121" i="1" s="1"/>
  <c r="BG118" i="1"/>
  <c r="BH119" i="1" s="1"/>
  <c r="BH117" i="1"/>
  <c r="BG116" i="1"/>
  <c r="BG117" i="1" s="1"/>
  <c r="BG114" i="1"/>
  <c r="BH115" i="1" s="1"/>
  <c r="BG112" i="1"/>
  <c r="BH113" i="1" s="1"/>
  <c r="BG111" i="1"/>
  <c r="BG110" i="1"/>
  <c r="BH111" i="1" s="1"/>
  <c r="BH109" i="1"/>
  <c r="BG109" i="1"/>
  <c r="BG108" i="1"/>
  <c r="BH107" i="1"/>
  <c r="BG107" i="1"/>
  <c r="BG106" i="1"/>
  <c r="BH105" i="1"/>
  <c r="BG104" i="1"/>
  <c r="BG105" i="1" s="1"/>
  <c r="BG102" i="1"/>
  <c r="BH103" i="1" s="1"/>
  <c r="BH101" i="1"/>
  <c r="BG100" i="1"/>
  <c r="BG101" i="1" s="1"/>
  <c r="BG98" i="1"/>
  <c r="BH99" i="1" s="1"/>
  <c r="BG96" i="1"/>
  <c r="BH97" i="1" s="1"/>
  <c r="BI130" i="1"/>
  <c r="BJ131" i="1" s="1"/>
  <c r="BI128" i="1"/>
  <c r="BJ129" i="1" s="1"/>
  <c r="BI127" i="1"/>
  <c r="BI126" i="1"/>
  <c r="BJ127" i="1" s="1"/>
  <c r="BJ125" i="1"/>
  <c r="BI125" i="1"/>
  <c r="BI124" i="1"/>
  <c r="BJ123" i="1"/>
  <c r="BI123" i="1"/>
  <c r="BI122" i="1"/>
  <c r="BJ121" i="1"/>
  <c r="BI120" i="1"/>
  <c r="BI121" i="1" s="1"/>
  <c r="BI118" i="1"/>
  <c r="BJ119" i="1" s="1"/>
  <c r="BJ117" i="1"/>
  <c r="BI116" i="1"/>
  <c r="BI117" i="1" s="1"/>
  <c r="BI114" i="1"/>
  <c r="BJ115" i="1" s="1"/>
  <c r="BI112" i="1"/>
  <c r="BJ113" i="1" s="1"/>
  <c r="BI111" i="1"/>
  <c r="BI110" i="1"/>
  <c r="BJ111" i="1" s="1"/>
  <c r="BJ109" i="1"/>
  <c r="BI109" i="1"/>
  <c r="BI108" i="1"/>
  <c r="BJ107" i="1"/>
  <c r="BI107" i="1"/>
  <c r="BI106" i="1"/>
  <c r="BJ105" i="1"/>
  <c r="BI104" i="1"/>
  <c r="BI105" i="1" s="1"/>
  <c r="BI102" i="1"/>
  <c r="BJ103" i="1" s="1"/>
  <c r="BJ101" i="1"/>
  <c r="BI100" i="1"/>
  <c r="BI101" i="1" s="1"/>
  <c r="BI98" i="1"/>
  <c r="BJ99" i="1" s="1"/>
  <c r="BI96" i="1"/>
  <c r="BJ97" i="1" s="1"/>
  <c r="BL131" i="1"/>
  <c r="BL129" i="1"/>
  <c r="BL127" i="1"/>
  <c r="BL125" i="1"/>
  <c r="BL123" i="1"/>
  <c r="BL121" i="1"/>
  <c r="BL119" i="1"/>
  <c r="BL117" i="1"/>
  <c r="BL115" i="1"/>
  <c r="BL113" i="1"/>
  <c r="BL111" i="1"/>
  <c r="BL109" i="1"/>
  <c r="BL107" i="1"/>
  <c r="BL105" i="1"/>
  <c r="BL103" i="1"/>
  <c r="BL101" i="1"/>
  <c r="BL99" i="1"/>
  <c r="BL97" i="1"/>
  <c r="BK131" i="1"/>
  <c r="BK129" i="1"/>
  <c r="BK127" i="1"/>
  <c r="BK125" i="1"/>
  <c r="BK123" i="1"/>
  <c r="BK121" i="1"/>
  <c r="BK119" i="1"/>
  <c r="BK117" i="1"/>
  <c r="BK115" i="1"/>
  <c r="BK113" i="1"/>
  <c r="BK111" i="1"/>
  <c r="BK109" i="1"/>
  <c r="BK107" i="1"/>
  <c r="BK105" i="1"/>
  <c r="BK103" i="1"/>
  <c r="BK101" i="1"/>
  <c r="BK99" i="1"/>
  <c r="BK97" i="1"/>
  <c r="A89" i="1"/>
  <c r="B90" i="1" s="1"/>
  <c r="A87" i="1"/>
  <c r="B88" i="1" s="1"/>
  <c r="A86" i="1"/>
  <c r="A85" i="1"/>
  <c r="B86" i="1" s="1"/>
  <c r="B84" i="1"/>
  <c r="A84" i="1"/>
  <c r="A83" i="1"/>
  <c r="B82" i="1"/>
  <c r="A82" i="1"/>
  <c r="A81" i="1"/>
  <c r="B80" i="1"/>
  <c r="A80" i="1"/>
  <c r="A79" i="1"/>
  <c r="A77" i="1"/>
  <c r="B78" i="1" s="1"/>
  <c r="B76" i="1"/>
  <c r="A75" i="1"/>
  <c r="A76" i="1" s="1"/>
  <c r="A73" i="1"/>
  <c r="B74" i="1" s="1"/>
  <c r="C89" i="1"/>
  <c r="D90" i="1" s="1"/>
  <c r="C88" i="1"/>
  <c r="C87" i="1"/>
  <c r="D88" i="1" s="1"/>
  <c r="D86" i="1"/>
  <c r="C86" i="1"/>
  <c r="C85" i="1"/>
  <c r="D84" i="1"/>
  <c r="C84" i="1"/>
  <c r="C83" i="1"/>
  <c r="D82" i="1"/>
  <c r="C82" i="1"/>
  <c r="C81" i="1"/>
  <c r="C79" i="1"/>
  <c r="D80" i="1" s="1"/>
  <c r="D78" i="1"/>
  <c r="C77" i="1"/>
  <c r="C78" i="1" s="1"/>
  <c r="C75" i="1"/>
  <c r="D76" i="1" s="1"/>
  <c r="C73" i="1"/>
  <c r="D74" i="1" s="1"/>
  <c r="E90" i="1"/>
  <c r="E89" i="1"/>
  <c r="F90" i="1" s="1"/>
  <c r="F88" i="1"/>
  <c r="E88" i="1"/>
  <c r="E87" i="1"/>
  <c r="F86" i="1"/>
  <c r="E86" i="1"/>
  <c r="E85" i="1"/>
  <c r="F84" i="1"/>
  <c r="E84" i="1"/>
  <c r="E83" i="1"/>
  <c r="E81" i="1"/>
  <c r="F82" i="1" s="1"/>
  <c r="F80" i="1"/>
  <c r="E79" i="1"/>
  <c r="E80" i="1" s="1"/>
  <c r="E77" i="1"/>
  <c r="F78" i="1" s="1"/>
  <c r="E75" i="1"/>
  <c r="F76" i="1" s="1"/>
  <c r="E74" i="1"/>
  <c r="E73" i="1"/>
  <c r="F74" i="1" s="1"/>
  <c r="H90" i="1"/>
  <c r="G90" i="1"/>
  <c r="G89" i="1"/>
  <c r="H88" i="1"/>
  <c r="G88" i="1"/>
  <c r="G87" i="1"/>
  <c r="H86" i="1"/>
  <c r="G86" i="1"/>
  <c r="G85" i="1"/>
  <c r="G83" i="1"/>
  <c r="H84" i="1" s="1"/>
  <c r="H82" i="1"/>
  <c r="G81" i="1"/>
  <c r="G82" i="1" s="1"/>
  <c r="G79" i="1"/>
  <c r="H80" i="1" s="1"/>
  <c r="G77" i="1"/>
  <c r="H78" i="1" s="1"/>
  <c r="G76" i="1"/>
  <c r="G75" i="1"/>
  <c r="H76" i="1" s="1"/>
  <c r="H74" i="1"/>
  <c r="G74" i="1"/>
  <c r="G73" i="1"/>
  <c r="J90" i="1"/>
  <c r="I90" i="1"/>
  <c r="I89" i="1"/>
  <c r="J88" i="1"/>
  <c r="I88" i="1"/>
  <c r="I87" i="1"/>
  <c r="I85" i="1"/>
  <c r="J86" i="1" s="1"/>
  <c r="J84" i="1"/>
  <c r="I83" i="1"/>
  <c r="I84" i="1" s="1"/>
  <c r="I81" i="1"/>
  <c r="J82" i="1" s="1"/>
  <c r="I79" i="1"/>
  <c r="J80" i="1" s="1"/>
  <c r="I78" i="1"/>
  <c r="I77" i="1"/>
  <c r="J78" i="1" s="1"/>
  <c r="J76" i="1"/>
  <c r="I76" i="1"/>
  <c r="I75" i="1"/>
  <c r="J74" i="1"/>
  <c r="I74" i="1"/>
  <c r="I73" i="1"/>
  <c r="L90" i="1"/>
  <c r="K90" i="1"/>
  <c r="K89" i="1"/>
  <c r="K87" i="1"/>
  <c r="L88" i="1" s="1"/>
  <c r="L86" i="1"/>
  <c r="K85" i="1"/>
  <c r="K86" i="1" s="1"/>
  <c r="K83" i="1"/>
  <c r="L84" i="1" s="1"/>
  <c r="K81" i="1"/>
  <c r="L82" i="1" s="1"/>
  <c r="K80" i="1"/>
  <c r="K79" i="1"/>
  <c r="L80" i="1" s="1"/>
  <c r="L78" i="1"/>
  <c r="K78" i="1"/>
  <c r="K77" i="1"/>
  <c r="L76" i="1"/>
  <c r="K76" i="1"/>
  <c r="K75" i="1"/>
  <c r="L74" i="1"/>
  <c r="K74" i="1"/>
  <c r="K73" i="1"/>
  <c r="M89" i="1"/>
  <c r="N90" i="1" s="1"/>
  <c r="N88" i="1"/>
  <c r="M87" i="1"/>
  <c r="M88" i="1" s="1"/>
  <c r="M85" i="1"/>
  <c r="N86" i="1" s="1"/>
  <c r="M83" i="1"/>
  <c r="N84" i="1" s="1"/>
  <c r="M82" i="1"/>
  <c r="M81" i="1"/>
  <c r="N82" i="1" s="1"/>
  <c r="N80" i="1"/>
  <c r="M80" i="1"/>
  <c r="M79" i="1"/>
  <c r="N78" i="1"/>
  <c r="M78" i="1"/>
  <c r="M77" i="1"/>
  <c r="N76" i="1"/>
  <c r="M76" i="1"/>
  <c r="M75" i="1"/>
  <c r="M73" i="1"/>
  <c r="N74" i="1" s="1"/>
  <c r="P90" i="1"/>
  <c r="O89" i="1"/>
  <c r="O90" i="1" s="1"/>
  <c r="O87" i="1"/>
  <c r="P88" i="1" s="1"/>
  <c r="O85" i="1"/>
  <c r="O86" i="1" s="1"/>
  <c r="O84" i="1"/>
  <c r="O83" i="1"/>
  <c r="P84" i="1" s="1"/>
  <c r="P82" i="1"/>
  <c r="O82" i="1"/>
  <c r="O81" i="1"/>
  <c r="P80" i="1"/>
  <c r="O80" i="1"/>
  <c r="O79" i="1"/>
  <c r="P78" i="1"/>
  <c r="O78" i="1"/>
  <c r="O77" i="1"/>
  <c r="O75" i="1"/>
  <c r="P76" i="1" s="1"/>
  <c r="P74" i="1"/>
  <c r="O73" i="1"/>
  <c r="O74" i="1" s="1"/>
  <c r="Q89" i="1"/>
  <c r="R90" i="1" s="1"/>
  <c r="Q87" i="1"/>
  <c r="Q88" i="1" s="1"/>
  <c r="Q86" i="1"/>
  <c r="Q85" i="1"/>
  <c r="R86" i="1" s="1"/>
  <c r="R84" i="1"/>
  <c r="Q84" i="1"/>
  <c r="Q83" i="1"/>
  <c r="R82" i="1"/>
  <c r="Q82" i="1"/>
  <c r="Q81" i="1"/>
  <c r="R80" i="1"/>
  <c r="Q80" i="1"/>
  <c r="Q79" i="1"/>
  <c r="Q77" i="1"/>
  <c r="R78" i="1" s="1"/>
  <c r="R76" i="1"/>
  <c r="Q75" i="1"/>
  <c r="Q76" i="1" s="1"/>
  <c r="Q73" i="1"/>
  <c r="R74" i="1" s="1"/>
  <c r="S89" i="1"/>
  <c r="S90" i="1" s="1"/>
  <c r="S88" i="1"/>
  <c r="S87" i="1"/>
  <c r="T88" i="1" s="1"/>
  <c r="T86" i="1"/>
  <c r="S86" i="1"/>
  <c r="S85" i="1"/>
  <c r="T84" i="1"/>
  <c r="S84" i="1"/>
  <c r="S83" i="1"/>
  <c r="T82" i="1"/>
  <c r="S82" i="1"/>
  <c r="S81" i="1"/>
  <c r="S79" i="1"/>
  <c r="T80" i="1" s="1"/>
  <c r="T78" i="1"/>
  <c r="S77" i="1"/>
  <c r="S78" i="1" s="1"/>
  <c r="S75" i="1"/>
  <c r="T76" i="1" s="1"/>
  <c r="S73" i="1"/>
  <c r="S74" i="1" s="1"/>
  <c r="U90" i="1"/>
  <c r="U89" i="1"/>
  <c r="V90" i="1" s="1"/>
  <c r="V88" i="1"/>
  <c r="U88" i="1"/>
  <c r="U87" i="1"/>
  <c r="V86" i="1"/>
  <c r="U86" i="1"/>
  <c r="U85" i="1"/>
  <c r="V84" i="1"/>
  <c r="U84" i="1"/>
  <c r="U83" i="1"/>
  <c r="U81" i="1"/>
  <c r="V82" i="1" s="1"/>
  <c r="V80" i="1"/>
  <c r="U79" i="1"/>
  <c r="U80" i="1" s="1"/>
  <c r="U77" i="1"/>
  <c r="V78" i="1" s="1"/>
  <c r="U75" i="1"/>
  <c r="U76" i="1" s="1"/>
  <c r="U74" i="1"/>
  <c r="U73" i="1"/>
  <c r="V74" i="1" s="1"/>
  <c r="X90" i="1"/>
  <c r="W90" i="1"/>
  <c r="W89" i="1"/>
  <c r="X88" i="1"/>
  <c r="W88" i="1"/>
  <c r="W87" i="1"/>
  <c r="X86" i="1"/>
  <c r="W86" i="1"/>
  <c r="W85" i="1"/>
  <c r="W83" i="1"/>
  <c r="X84" i="1" s="1"/>
  <c r="X82" i="1"/>
  <c r="W81" i="1"/>
  <c r="W82" i="1" s="1"/>
  <c r="W79" i="1"/>
  <c r="X80" i="1" s="1"/>
  <c r="W77" i="1"/>
  <c r="W78" i="1" s="1"/>
  <c r="W76" i="1"/>
  <c r="W75" i="1"/>
  <c r="X76" i="1" s="1"/>
  <c r="X74" i="1"/>
  <c r="W74" i="1"/>
  <c r="W73" i="1"/>
  <c r="Z90" i="1"/>
  <c r="Y90" i="1"/>
  <c r="Y89" i="1"/>
  <c r="Z88" i="1"/>
  <c r="Y88" i="1"/>
  <c r="Y87" i="1"/>
  <c r="Y85" i="1"/>
  <c r="Z86" i="1" s="1"/>
  <c r="Z84" i="1"/>
  <c r="Y83" i="1"/>
  <c r="Y84" i="1" s="1"/>
  <c r="Y81" i="1"/>
  <c r="Z82" i="1" s="1"/>
  <c r="Y79" i="1"/>
  <c r="Z80" i="1" s="1"/>
  <c r="Y78" i="1"/>
  <c r="Y77" i="1"/>
  <c r="Z78" i="1" s="1"/>
  <c r="Z76" i="1"/>
  <c r="Y76" i="1"/>
  <c r="Y75" i="1"/>
  <c r="Z74" i="1"/>
  <c r="Y74" i="1"/>
  <c r="Y73" i="1"/>
  <c r="AB90" i="1"/>
  <c r="AA90" i="1"/>
  <c r="AA89" i="1"/>
  <c r="AA87" i="1"/>
  <c r="AB88" i="1" s="1"/>
  <c r="AB86" i="1"/>
  <c r="AA85" i="1"/>
  <c r="AA86" i="1" s="1"/>
  <c r="AA83" i="1"/>
  <c r="AB84" i="1" s="1"/>
  <c r="AA81" i="1"/>
  <c r="AB82" i="1" s="1"/>
  <c r="AA80" i="1"/>
  <c r="AA79" i="1"/>
  <c r="AB80" i="1" s="1"/>
  <c r="AB78" i="1"/>
  <c r="AA78" i="1"/>
  <c r="AA77" i="1"/>
  <c r="AB76" i="1"/>
  <c r="AA76" i="1"/>
  <c r="AA75" i="1"/>
  <c r="AB74" i="1"/>
  <c r="AA74" i="1"/>
  <c r="AA73" i="1"/>
  <c r="AC89" i="1"/>
  <c r="AD90" i="1" s="1"/>
  <c r="AD88" i="1"/>
  <c r="AC87" i="1"/>
  <c r="AC88" i="1" s="1"/>
  <c r="AC85" i="1"/>
  <c r="AD86" i="1" s="1"/>
  <c r="AC83" i="1"/>
  <c r="AC84" i="1" s="1"/>
  <c r="AC82" i="1"/>
  <c r="AC81" i="1"/>
  <c r="AD82" i="1" s="1"/>
  <c r="AD80" i="1"/>
  <c r="AC80" i="1"/>
  <c r="AC79" i="1"/>
  <c r="AD78" i="1"/>
  <c r="AC78" i="1"/>
  <c r="AC77" i="1"/>
  <c r="AD76" i="1"/>
  <c r="AC76" i="1"/>
  <c r="AC75" i="1"/>
  <c r="AC73" i="1"/>
  <c r="AD74" i="1" s="1"/>
  <c r="AF90" i="1"/>
  <c r="AE89" i="1"/>
  <c r="AE90" i="1" s="1"/>
  <c r="AE87" i="1"/>
  <c r="AF88" i="1" s="1"/>
  <c r="AE85" i="1"/>
  <c r="AE86" i="1" s="1"/>
  <c r="AE84" i="1"/>
  <c r="AE83" i="1"/>
  <c r="AF84" i="1" s="1"/>
  <c r="AF82" i="1"/>
  <c r="AE82" i="1"/>
  <c r="AE81" i="1"/>
  <c r="AF80" i="1"/>
  <c r="AE80" i="1"/>
  <c r="AE79" i="1"/>
  <c r="AF78" i="1"/>
  <c r="AE78" i="1"/>
  <c r="AE77" i="1"/>
  <c r="AE75" i="1"/>
  <c r="AF76" i="1" s="1"/>
  <c r="AF74" i="1"/>
  <c r="AE73" i="1"/>
  <c r="AE74" i="1" s="1"/>
  <c r="AG89" i="1"/>
  <c r="AH90" i="1" s="1"/>
  <c r="AG87" i="1"/>
  <c r="AH88" i="1" s="1"/>
  <c r="AH86" i="1"/>
  <c r="AG86" i="1"/>
  <c r="AG85" i="1"/>
  <c r="AH84" i="1"/>
  <c r="AG84" i="1"/>
  <c r="AG83" i="1"/>
  <c r="AH82" i="1"/>
  <c r="AG82" i="1"/>
  <c r="AG81" i="1"/>
  <c r="AH80" i="1"/>
  <c r="AG79" i="1"/>
  <c r="AG80" i="1" s="1"/>
  <c r="AG77" i="1"/>
  <c r="AH78" i="1" s="1"/>
  <c r="AH76" i="1"/>
  <c r="AG75" i="1"/>
  <c r="AG76" i="1" s="1"/>
  <c r="AG73" i="1"/>
  <c r="AH74" i="1" s="1"/>
  <c r="AI89" i="1"/>
  <c r="AJ90" i="1" s="1"/>
  <c r="AJ88" i="1"/>
  <c r="AI88" i="1"/>
  <c r="AI87" i="1"/>
  <c r="AJ86" i="1"/>
  <c r="AI86" i="1"/>
  <c r="AI85" i="1"/>
  <c r="AJ84" i="1"/>
  <c r="AI84" i="1"/>
  <c r="AI83" i="1"/>
  <c r="AJ82" i="1"/>
  <c r="AI81" i="1"/>
  <c r="AI82" i="1" s="1"/>
  <c r="AI79" i="1"/>
  <c r="AJ80" i="1" s="1"/>
  <c r="AJ78" i="1"/>
  <c r="AI77" i="1"/>
  <c r="AI78" i="1" s="1"/>
  <c r="AI75" i="1"/>
  <c r="AJ76" i="1" s="1"/>
  <c r="AI73" i="1"/>
  <c r="AJ74" i="1" s="1"/>
  <c r="AL90" i="1"/>
  <c r="AK90" i="1"/>
  <c r="AK89" i="1"/>
  <c r="AL88" i="1"/>
  <c r="AK88" i="1"/>
  <c r="AK87" i="1"/>
  <c r="AL86" i="1"/>
  <c r="AK86" i="1"/>
  <c r="AK85" i="1"/>
  <c r="AL84" i="1"/>
  <c r="AK83" i="1"/>
  <c r="AK84" i="1" s="1"/>
  <c r="AK81" i="1"/>
  <c r="AL82" i="1" s="1"/>
  <c r="AL80" i="1"/>
  <c r="AK79" i="1"/>
  <c r="AK80" i="1" s="1"/>
  <c r="AK77" i="1"/>
  <c r="AL78" i="1" s="1"/>
  <c r="AK75" i="1"/>
  <c r="AL76" i="1" s="1"/>
  <c r="AL74" i="1"/>
  <c r="AK74" i="1"/>
  <c r="AK73" i="1"/>
  <c r="AN90" i="1"/>
  <c r="AM90" i="1"/>
  <c r="AM89" i="1"/>
  <c r="AN88" i="1"/>
  <c r="AM88" i="1"/>
  <c r="AM87" i="1"/>
  <c r="AN86" i="1"/>
  <c r="AM85" i="1"/>
  <c r="AM86" i="1" s="1"/>
  <c r="AM83" i="1"/>
  <c r="AN84" i="1" s="1"/>
  <c r="AN82" i="1"/>
  <c r="AM81" i="1"/>
  <c r="AM82" i="1" s="1"/>
  <c r="AM79" i="1"/>
  <c r="AN80" i="1" s="1"/>
  <c r="AM77" i="1"/>
  <c r="AN78" i="1" s="1"/>
  <c r="AN76" i="1"/>
  <c r="AM76" i="1"/>
  <c r="AM75" i="1"/>
  <c r="AN74" i="1"/>
  <c r="AM74" i="1"/>
  <c r="AM73" i="1"/>
  <c r="AP90" i="1"/>
  <c r="AO90" i="1"/>
  <c r="AO89" i="1"/>
  <c r="AP88" i="1"/>
  <c r="AO87" i="1"/>
  <c r="AO88" i="1" s="1"/>
  <c r="AO85" i="1"/>
  <c r="AP86" i="1" s="1"/>
  <c r="AP84" i="1"/>
  <c r="AO83" i="1"/>
  <c r="AO84" i="1" s="1"/>
  <c r="AO81" i="1"/>
  <c r="AP82" i="1" s="1"/>
  <c r="AO79" i="1"/>
  <c r="AP80" i="1" s="1"/>
  <c r="AP78" i="1"/>
  <c r="AO78" i="1"/>
  <c r="AO77" i="1"/>
  <c r="AP76" i="1"/>
  <c r="AO76" i="1"/>
  <c r="AO75" i="1"/>
  <c r="AP74" i="1"/>
  <c r="AO74" i="1"/>
  <c r="AO73" i="1"/>
  <c r="AR90" i="1"/>
  <c r="AQ89" i="1"/>
  <c r="AQ90" i="1" s="1"/>
  <c r="AQ87" i="1"/>
  <c r="AR88" i="1" s="1"/>
  <c r="AR86" i="1"/>
  <c r="AQ85" i="1"/>
  <c r="AQ86" i="1" s="1"/>
  <c r="AQ83" i="1"/>
  <c r="AR84" i="1" s="1"/>
  <c r="AQ81" i="1"/>
  <c r="AR82" i="1" s="1"/>
  <c r="AR80" i="1"/>
  <c r="AQ80" i="1"/>
  <c r="AQ79" i="1"/>
  <c r="AR78" i="1"/>
  <c r="AQ78" i="1"/>
  <c r="AQ77" i="1"/>
  <c r="AR76" i="1"/>
  <c r="AQ76" i="1"/>
  <c r="AQ75" i="1"/>
  <c r="AR74" i="1"/>
  <c r="AQ73" i="1"/>
  <c r="AQ74" i="1" s="1"/>
  <c r="AS89" i="1"/>
  <c r="AT90" i="1" s="1"/>
  <c r="AT88" i="1"/>
  <c r="AS87" i="1"/>
  <c r="AS88" i="1" s="1"/>
  <c r="AS85" i="1"/>
  <c r="AT86" i="1" s="1"/>
  <c r="AS83" i="1"/>
  <c r="AT84" i="1" s="1"/>
  <c r="AT82" i="1"/>
  <c r="AS82" i="1"/>
  <c r="AS81" i="1"/>
  <c r="AT80" i="1"/>
  <c r="AS80" i="1"/>
  <c r="AS79" i="1"/>
  <c r="AT78" i="1"/>
  <c r="AS78" i="1"/>
  <c r="AS77" i="1"/>
  <c r="AT76" i="1"/>
  <c r="AS75" i="1"/>
  <c r="AS76" i="1" s="1"/>
  <c r="AS73" i="1"/>
  <c r="AT74" i="1" s="1"/>
  <c r="AV90" i="1"/>
  <c r="AU89" i="1"/>
  <c r="AU90" i="1" s="1"/>
  <c r="AU87" i="1"/>
  <c r="AV88" i="1" s="1"/>
  <c r="AU85" i="1"/>
  <c r="AV86" i="1" s="1"/>
  <c r="AV84" i="1"/>
  <c r="AU84" i="1"/>
  <c r="AU83" i="1"/>
  <c r="AV82" i="1"/>
  <c r="AU82" i="1"/>
  <c r="AU81" i="1"/>
  <c r="AV80" i="1"/>
  <c r="AU80" i="1"/>
  <c r="AU79" i="1"/>
  <c r="AV78" i="1"/>
  <c r="AU77" i="1"/>
  <c r="AU78" i="1" s="1"/>
  <c r="AU75" i="1"/>
  <c r="AV76" i="1" s="1"/>
  <c r="AV74" i="1"/>
  <c r="AU73" i="1"/>
  <c r="AU74" i="1" s="1"/>
  <c r="AW89" i="1"/>
  <c r="AX90" i="1" s="1"/>
  <c r="AW87" i="1"/>
  <c r="AX88" i="1" s="1"/>
  <c r="AX86" i="1"/>
  <c r="AW86" i="1"/>
  <c r="AW85" i="1"/>
  <c r="AX84" i="1"/>
  <c r="AW84" i="1"/>
  <c r="AW83" i="1"/>
  <c r="AX82" i="1"/>
  <c r="AW82" i="1"/>
  <c r="AW81" i="1"/>
  <c r="AX80" i="1"/>
  <c r="AW79" i="1"/>
  <c r="AW80" i="1" s="1"/>
  <c r="AW77" i="1"/>
  <c r="AX78" i="1" s="1"/>
  <c r="AX76" i="1"/>
  <c r="AW75" i="1"/>
  <c r="AW76" i="1" s="1"/>
  <c r="AW73" i="1"/>
  <c r="AX74" i="1" s="1"/>
  <c r="AY89" i="1"/>
  <c r="AZ90" i="1" s="1"/>
  <c r="AZ88" i="1"/>
  <c r="AY88" i="1"/>
  <c r="AY87" i="1"/>
  <c r="AZ86" i="1"/>
  <c r="AY86" i="1"/>
  <c r="AY85" i="1"/>
  <c r="AZ84" i="1"/>
  <c r="AY84" i="1"/>
  <c r="AY83" i="1"/>
  <c r="AZ82" i="1"/>
  <c r="AY81" i="1"/>
  <c r="AY82" i="1" s="1"/>
  <c r="AY79" i="1"/>
  <c r="AZ80" i="1" s="1"/>
  <c r="AZ78" i="1"/>
  <c r="AY77" i="1"/>
  <c r="AY78" i="1" s="1"/>
  <c r="AY75" i="1"/>
  <c r="AZ76" i="1" s="1"/>
  <c r="AY73" i="1"/>
  <c r="AZ74" i="1" s="1"/>
  <c r="BB90" i="1"/>
  <c r="BA90" i="1"/>
  <c r="BA89" i="1"/>
  <c r="BB88" i="1"/>
  <c r="BA88" i="1"/>
  <c r="BA87" i="1"/>
  <c r="BB86" i="1"/>
  <c r="BA86" i="1"/>
  <c r="BA85" i="1"/>
  <c r="BB84" i="1"/>
  <c r="BA83" i="1"/>
  <c r="BA84" i="1" s="1"/>
  <c r="BA81" i="1"/>
  <c r="BB82" i="1" s="1"/>
  <c r="BB80" i="1"/>
  <c r="BA79" i="1"/>
  <c r="BA80" i="1" s="1"/>
  <c r="BA77" i="1"/>
  <c r="BB78" i="1" s="1"/>
  <c r="BA75" i="1"/>
  <c r="BB76" i="1" s="1"/>
  <c r="BB74" i="1"/>
  <c r="BA74" i="1"/>
  <c r="BA73" i="1"/>
  <c r="BD90" i="1"/>
  <c r="BC90" i="1"/>
  <c r="BC89" i="1"/>
  <c r="BD88" i="1"/>
  <c r="BC88" i="1"/>
  <c r="BC87" i="1"/>
  <c r="BD86" i="1"/>
  <c r="BC85" i="1"/>
  <c r="BC86" i="1" s="1"/>
  <c r="BC83" i="1"/>
  <c r="BD84" i="1" s="1"/>
  <c r="BD82" i="1"/>
  <c r="BC81" i="1"/>
  <c r="BC82" i="1" s="1"/>
  <c r="BC79" i="1"/>
  <c r="BD80" i="1" s="1"/>
  <c r="BC77" i="1"/>
  <c r="BD78" i="1" s="1"/>
  <c r="BD76" i="1"/>
  <c r="BC76" i="1"/>
  <c r="BC75" i="1"/>
  <c r="BD74" i="1"/>
  <c r="BC74" i="1"/>
  <c r="BC73" i="1"/>
  <c r="BF90" i="1"/>
  <c r="BE90" i="1"/>
  <c r="BE89" i="1"/>
  <c r="BF88" i="1"/>
  <c r="BE87" i="1"/>
  <c r="BE88" i="1" s="1"/>
  <c r="BE85" i="1"/>
  <c r="BF86" i="1" s="1"/>
  <c r="BF84" i="1"/>
  <c r="BE83" i="1"/>
  <c r="BE84" i="1" s="1"/>
  <c r="BE81" i="1"/>
  <c r="BF82" i="1" s="1"/>
  <c r="BE79" i="1"/>
  <c r="BF80" i="1" s="1"/>
  <c r="BF78" i="1"/>
  <c r="BE78" i="1"/>
  <c r="BE77" i="1"/>
  <c r="BF76" i="1"/>
  <c r="BE76" i="1"/>
  <c r="BE75" i="1"/>
  <c r="BF74" i="1"/>
  <c r="BE74" i="1"/>
  <c r="BE73" i="1"/>
  <c r="BH90" i="1"/>
  <c r="BG89" i="1"/>
  <c r="BG90" i="1" s="1"/>
  <c r="BG87" i="1"/>
  <c r="BH88" i="1" s="1"/>
  <c r="BH86" i="1"/>
  <c r="BG85" i="1"/>
  <c r="BG86" i="1" s="1"/>
  <c r="BG83" i="1"/>
  <c r="BH84" i="1" s="1"/>
  <c r="BG81" i="1"/>
  <c r="BG82" i="1" s="1"/>
  <c r="BH80" i="1"/>
  <c r="BG80" i="1"/>
  <c r="BG79" i="1"/>
  <c r="BH78" i="1"/>
  <c r="BG78" i="1"/>
  <c r="BG77" i="1"/>
  <c r="BH76" i="1"/>
  <c r="BG76" i="1"/>
  <c r="BG75" i="1"/>
  <c r="BH74" i="1"/>
  <c r="BG73" i="1"/>
  <c r="BG74" i="1" s="1"/>
  <c r="BI89" i="1"/>
  <c r="BJ90" i="1" s="1"/>
  <c r="BJ88" i="1"/>
  <c r="BI87" i="1"/>
  <c r="BI88" i="1" s="1"/>
  <c r="BI85" i="1"/>
  <c r="BJ86" i="1" s="1"/>
  <c r="BI83" i="1"/>
  <c r="BJ84" i="1" s="1"/>
  <c r="BJ82" i="1"/>
  <c r="BI82" i="1"/>
  <c r="BI81" i="1"/>
  <c r="BJ80" i="1"/>
  <c r="BI80" i="1"/>
  <c r="BI79" i="1"/>
  <c r="BJ78" i="1"/>
  <c r="BI78" i="1"/>
  <c r="BI77" i="1"/>
  <c r="BJ76" i="1"/>
  <c r="BI75" i="1"/>
  <c r="BI76" i="1" s="1"/>
  <c r="BI73" i="1"/>
  <c r="BJ74" i="1" s="1"/>
  <c r="BL90" i="1"/>
  <c r="BL88" i="1"/>
  <c r="BL86" i="1"/>
  <c r="BL84" i="1"/>
  <c r="BL82" i="1"/>
  <c r="BL80" i="1"/>
  <c r="BL78" i="1"/>
  <c r="BL76" i="1"/>
  <c r="BL74" i="1"/>
  <c r="BK90" i="1"/>
  <c r="BK88" i="1"/>
  <c r="BK86" i="1"/>
  <c r="BK84" i="1"/>
  <c r="BK82" i="1"/>
  <c r="BK80" i="1"/>
  <c r="BK78" i="1"/>
  <c r="BK76" i="1"/>
  <c r="BK74" i="1"/>
  <c r="A63" i="1"/>
  <c r="B64" i="1" s="1"/>
  <c r="A61" i="1"/>
  <c r="B62" i="1" s="1"/>
  <c r="A60" i="1"/>
  <c r="A59" i="1"/>
  <c r="B60" i="1" s="1"/>
  <c r="B58" i="1"/>
  <c r="A58" i="1"/>
  <c r="A57" i="1"/>
  <c r="B56" i="1"/>
  <c r="A56" i="1"/>
  <c r="A55" i="1"/>
  <c r="B54" i="1"/>
  <c r="A53" i="1"/>
  <c r="A54" i="1" s="1"/>
  <c r="A51" i="1"/>
  <c r="B52" i="1" s="1"/>
  <c r="B50" i="1"/>
  <c r="A49" i="1"/>
  <c r="A50" i="1" s="1"/>
  <c r="A47" i="1"/>
  <c r="B48" i="1" s="1"/>
  <c r="C63" i="1"/>
  <c r="D64" i="1" s="1"/>
  <c r="C61" i="1"/>
  <c r="D62" i="1" s="1"/>
  <c r="C60" i="1"/>
  <c r="C59" i="1"/>
  <c r="D60" i="1" s="1"/>
  <c r="D58" i="1"/>
  <c r="C58" i="1"/>
  <c r="C57" i="1"/>
  <c r="D56" i="1"/>
  <c r="C56" i="1"/>
  <c r="C55" i="1"/>
  <c r="D54" i="1"/>
  <c r="C53" i="1"/>
  <c r="C54" i="1" s="1"/>
  <c r="C51" i="1"/>
  <c r="D52" i="1" s="1"/>
  <c r="D50" i="1"/>
  <c r="C49" i="1"/>
  <c r="C50" i="1" s="1"/>
  <c r="C47" i="1"/>
  <c r="D48" i="1" s="1"/>
  <c r="F64" i="1"/>
  <c r="E64" i="1"/>
  <c r="E63" i="1"/>
  <c r="E61" i="1"/>
  <c r="E62" i="1" s="1"/>
  <c r="F60" i="1"/>
  <c r="E60" i="1"/>
  <c r="E59" i="1"/>
  <c r="F58" i="1"/>
  <c r="E57" i="1"/>
  <c r="E58" i="1" s="1"/>
  <c r="E55" i="1"/>
  <c r="F56" i="1" s="1"/>
  <c r="F54" i="1"/>
  <c r="E53" i="1"/>
  <c r="E54" i="1" s="1"/>
  <c r="E51" i="1"/>
  <c r="F52" i="1" s="1"/>
  <c r="E49" i="1"/>
  <c r="E50" i="1" s="1"/>
  <c r="F48" i="1"/>
  <c r="E48" i="1"/>
  <c r="E47" i="1"/>
  <c r="G63" i="1"/>
  <c r="H64" i="1" s="1"/>
  <c r="G61" i="1"/>
  <c r="H62" i="1" s="1"/>
  <c r="G60" i="1"/>
  <c r="G59" i="1"/>
  <c r="H60" i="1" s="1"/>
  <c r="G58" i="1"/>
  <c r="G57" i="1"/>
  <c r="H58" i="1" s="1"/>
  <c r="H56" i="1"/>
  <c r="G56" i="1"/>
  <c r="G55" i="1"/>
  <c r="H54" i="1"/>
  <c r="G53" i="1"/>
  <c r="G54" i="1" s="1"/>
  <c r="H52" i="1"/>
  <c r="G51" i="1"/>
  <c r="G52" i="1" s="1"/>
  <c r="H50" i="1"/>
  <c r="G49" i="1"/>
  <c r="G50" i="1" s="1"/>
  <c r="G47" i="1"/>
  <c r="H48" i="1" s="1"/>
  <c r="I63" i="1"/>
  <c r="J64" i="1" s="1"/>
  <c r="I61" i="1"/>
  <c r="J62" i="1" s="1"/>
  <c r="I60" i="1"/>
  <c r="I59" i="1"/>
  <c r="J60" i="1" s="1"/>
  <c r="J58" i="1"/>
  <c r="I58" i="1"/>
  <c r="I57" i="1"/>
  <c r="J56" i="1"/>
  <c r="I56" i="1"/>
  <c r="I55" i="1"/>
  <c r="J54" i="1"/>
  <c r="I53" i="1"/>
  <c r="I54" i="1" s="1"/>
  <c r="I51" i="1"/>
  <c r="J52" i="1" s="1"/>
  <c r="J50" i="1"/>
  <c r="I49" i="1"/>
  <c r="I50" i="1" s="1"/>
  <c r="I47" i="1"/>
  <c r="J48" i="1" s="1"/>
  <c r="L64" i="1"/>
  <c r="K64" i="1"/>
  <c r="K63" i="1"/>
  <c r="K61" i="1"/>
  <c r="L62" i="1" s="1"/>
  <c r="K59" i="1"/>
  <c r="L60" i="1" s="1"/>
  <c r="L58" i="1"/>
  <c r="K57" i="1"/>
  <c r="K58" i="1" s="1"/>
  <c r="L56" i="1"/>
  <c r="K56" i="1"/>
  <c r="K55" i="1"/>
  <c r="L54" i="1"/>
  <c r="K54" i="1"/>
  <c r="K53" i="1"/>
  <c r="K51" i="1"/>
  <c r="L52" i="1" s="1"/>
  <c r="L50" i="1"/>
  <c r="K49" i="1"/>
  <c r="K50" i="1" s="1"/>
  <c r="L48" i="1"/>
  <c r="K48" i="1"/>
  <c r="K47" i="1"/>
  <c r="N64" i="1"/>
  <c r="M64" i="1"/>
  <c r="M63" i="1"/>
  <c r="M61" i="1"/>
  <c r="N62" i="1" s="1"/>
  <c r="N60" i="1"/>
  <c r="M60" i="1"/>
  <c r="M59" i="1"/>
  <c r="N58" i="1"/>
  <c r="M57" i="1"/>
  <c r="M58" i="1" s="1"/>
  <c r="M55" i="1"/>
  <c r="N56" i="1" s="1"/>
  <c r="N54" i="1"/>
  <c r="M53" i="1"/>
  <c r="M54" i="1" s="1"/>
  <c r="M51" i="1"/>
  <c r="N52" i="1" s="1"/>
  <c r="M49" i="1"/>
  <c r="N50" i="1" s="1"/>
  <c r="N48" i="1"/>
  <c r="M48" i="1"/>
  <c r="M47" i="1"/>
  <c r="O64" i="1"/>
  <c r="O63" i="1"/>
  <c r="P64" i="1" s="1"/>
  <c r="O61" i="1"/>
  <c r="P62" i="1" s="1"/>
  <c r="P60" i="1"/>
  <c r="O60" i="1"/>
  <c r="O59" i="1"/>
  <c r="P58" i="1"/>
  <c r="O57" i="1"/>
  <c r="O58" i="1" s="1"/>
  <c r="O55" i="1"/>
  <c r="O56" i="1" s="1"/>
  <c r="P54" i="1"/>
  <c r="O53" i="1"/>
  <c r="O54" i="1" s="1"/>
  <c r="O51" i="1"/>
  <c r="P52" i="1" s="1"/>
  <c r="O49" i="1"/>
  <c r="P50" i="1" s="1"/>
  <c r="O48" i="1"/>
  <c r="O47" i="1"/>
  <c r="P48" i="1" s="1"/>
  <c r="R64" i="1"/>
  <c r="Q64" i="1"/>
  <c r="Q63" i="1"/>
  <c r="Q61" i="1"/>
  <c r="Q62" i="1" s="1"/>
  <c r="Q60" i="1"/>
  <c r="Q59" i="1"/>
  <c r="R60" i="1" s="1"/>
  <c r="Q57" i="1"/>
  <c r="R58" i="1" s="1"/>
  <c r="R56" i="1"/>
  <c r="Q56" i="1"/>
  <c r="Q55" i="1"/>
  <c r="R54" i="1"/>
  <c r="Q53" i="1"/>
  <c r="Q54" i="1" s="1"/>
  <c r="Q51" i="1"/>
  <c r="Q52" i="1" s="1"/>
  <c r="R50" i="1"/>
  <c r="Q49" i="1"/>
  <c r="Q50" i="1" s="1"/>
  <c r="R48" i="1"/>
  <c r="Q48" i="1"/>
  <c r="Q47" i="1"/>
  <c r="T64" i="1"/>
  <c r="S64" i="1"/>
  <c r="S63" i="1"/>
  <c r="S61" i="1"/>
  <c r="T62" i="1" s="1"/>
  <c r="S60" i="1"/>
  <c r="S59" i="1"/>
  <c r="T60" i="1" s="1"/>
  <c r="S57" i="1"/>
  <c r="T58" i="1" s="1"/>
  <c r="T56" i="1"/>
  <c r="S56" i="1"/>
  <c r="S55" i="1"/>
  <c r="T54" i="1"/>
  <c r="S54" i="1"/>
  <c r="S53" i="1"/>
  <c r="S51" i="1"/>
  <c r="S52" i="1" s="1"/>
  <c r="T50" i="1"/>
  <c r="S49" i="1"/>
  <c r="S50" i="1" s="1"/>
  <c r="T48" i="1"/>
  <c r="S48" i="1"/>
  <c r="S47" i="1"/>
  <c r="U63" i="1"/>
  <c r="V64" i="1" s="1"/>
  <c r="U61" i="1"/>
  <c r="V62" i="1" s="1"/>
  <c r="V60" i="1"/>
  <c r="U60" i="1"/>
  <c r="U59" i="1"/>
  <c r="V58" i="1"/>
  <c r="U58" i="1"/>
  <c r="U57" i="1"/>
  <c r="U55" i="1"/>
  <c r="U56" i="1" s="1"/>
  <c r="V54" i="1"/>
  <c r="U53" i="1"/>
  <c r="U54" i="1" s="1"/>
  <c r="U51" i="1"/>
  <c r="V52" i="1" s="1"/>
  <c r="U49" i="1"/>
  <c r="V50" i="1" s="1"/>
  <c r="U47" i="1"/>
  <c r="V48" i="1" s="1"/>
  <c r="W63" i="1"/>
  <c r="X64" i="1" s="1"/>
  <c r="W61" i="1"/>
  <c r="X62" i="1" s="1"/>
  <c r="W60" i="1"/>
  <c r="W59" i="1"/>
  <c r="X60" i="1" s="1"/>
  <c r="X58" i="1"/>
  <c r="W58" i="1"/>
  <c r="W57" i="1"/>
  <c r="X56" i="1"/>
  <c r="W56" i="1"/>
  <c r="W55" i="1"/>
  <c r="X54" i="1"/>
  <c r="W53" i="1"/>
  <c r="W54" i="1" s="1"/>
  <c r="W51" i="1"/>
  <c r="X52" i="1" s="1"/>
  <c r="X50" i="1"/>
  <c r="W49" i="1"/>
  <c r="W50" i="1" s="1"/>
  <c r="W47" i="1"/>
  <c r="X48" i="1" s="1"/>
  <c r="Z64" i="1"/>
  <c r="Y64" i="1"/>
  <c r="Y63" i="1"/>
  <c r="Y61" i="1"/>
  <c r="Z62" i="1" s="1"/>
  <c r="Y59" i="1"/>
  <c r="Z60" i="1" s="1"/>
  <c r="Z58" i="1"/>
  <c r="Y57" i="1"/>
  <c r="Y58" i="1" s="1"/>
  <c r="Z56" i="1"/>
  <c r="Y56" i="1"/>
  <c r="Y55" i="1"/>
  <c r="Z54" i="1"/>
  <c r="Y54" i="1"/>
  <c r="Y53" i="1"/>
  <c r="Y51" i="1"/>
  <c r="Z52" i="1" s="1"/>
  <c r="Z50" i="1"/>
  <c r="Y49" i="1"/>
  <c r="Y50" i="1" s="1"/>
  <c r="Z48" i="1"/>
  <c r="Y48" i="1"/>
  <c r="Y47" i="1"/>
  <c r="AA63" i="1"/>
  <c r="AB64" i="1" s="1"/>
  <c r="AA61" i="1"/>
  <c r="AB62" i="1" s="1"/>
  <c r="AB60" i="1"/>
  <c r="AA60" i="1"/>
  <c r="AA59" i="1"/>
  <c r="AB58" i="1"/>
  <c r="AA58" i="1"/>
  <c r="AA57" i="1"/>
  <c r="AA55" i="1"/>
  <c r="AA56" i="1" s="1"/>
  <c r="AB54" i="1"/>
  <c r="AA54" i="1"/>
  <c r="AA53" i="1"/>
  <c r="AB52" i="1"/>
  <c r="AA51" i="1"/>
  <c r="AA52" i="1" s="1"/>
  <c r="AA49" i="1"/>
  <c r="AA50" i="1" s="1"/>
  <c r="AA47" i="1"/>
  <c r="AB48" i="1" s="1"/>
  <c r="AC63" i="1"/>
  <c r="AD64" i="1" s="1"/>
  <c r="AC61" i="1"/>
  <c r="AD62" i="1" s="1"/>
  <c r="AC60" i="1"/>
  <c r="AC59" i="1"/>
  <c r="AD60" i="1" s="1"/>
  <c r="AC57" i="1"/>
  <c r="AC58" i="1" s="1"/>
  <c r="AD56" i="1"/>
  <c r="AC56" i="1"/>
  <c r="AC55" i="1"/>
  <c r="AD54" i="1"/>
  <c r="AC53" i="1"/>
  <c r="AC54" i="1" s="1"/>
  <c r="AC51" i="1"/>
  <c r="AD52" i="1" s="1"/>
  <c r="AD50" i="1"/>
  <c r="AC49" i="1"/>
  <c r="AC50" i="1" s="1"/>
  <c r="AC47" i="1"/>
  <c r="AD48" i="1" s="1"/>
  <c r="AE63" i="1"/>
  <c r="AF64" i="1" s="1"/>
  <c r="AF62" i="1"/>
  <c r="AE62" i="1"/>
  <c r="AE61" i="1"/>
  <c r="AF60" i="1"/>
  <c r="AE60" i="1"/>
  <c r="AE59" i="1"/>
  <c r="AF58" i="1"/>
  <c r="AE58" i="1"/>
  <c r="AE57" i="1"/>
  <c r="AF56" i="1"/>
  <c r="AE55" i="1"/>
  <c r="AE56" i="1" s="1"/>
  <c r="AF54" i="1"/>
  <c r="AE53" i="1"/>
  <c r="AE54" i="1" s="1"/>
  <c r="AF52" i="1"/>
  <c r="AE51" i="1"/>
  <c r="AE52" i="1" s="1"/>
  <c r="AE49" i="1"/>
  <c r="AF50" i="1" s="1"/>
  <c r="AE47" i="1"/>
  <c r="AF48" i="1" s="1"/>
  <c r="AH64" i="1"/>
  <c r="AG64" i="1"/>
  <c r="AG63" i="1"/>
  <c r="AG61" i="1"/>
  <c r="AH62" i="1" s="1"/>
  <c r="AH60" i="1"/>
  <c r="AG60" i="1"/>
  <c r="AG59" i="1"/>
  <c r="AH58" i="1"/>
  <c r="AG57" i="1"/>
  <c r="AG58" i="1" s="1"/>
  <c r="AG55" i="1"/>
  <c r="AG56" i="1" s="1"/>
  <c r="AH54" i="1"/>
  <c r="AG53" i="1"/>
  <c r="AG54" i="1" s="1"/>
  <c r="AG51" i="1"/>
  <c r="AH52" i="1" s="1"/>
  <c r="AG49" i="1"/>
  <c r="AH50" i="1" s="1"/>
  <c r="AH48" i="1"/>
  <c r="AG48" i="1"/>
  <c r="AG47" i="1"/>
  <c r="AI63" i="1"/>
  <c r="AJ64" i="1" s="1"/>
  <c r="AI61" i="1"/>
  <c r="AJ62" i="1" s="1"/>
  <c r="AJ60" i="1"/>
  <c r="AI60" i="1"/>
  <c r="AI59" i="1"/>
  <c r="AI58" i="1"/>
  <c r="AI57" i="1"/>
  <c r="AJ58" i="1" s="1"/>
  <c r="AI55" i="1"/>
  <c r="AJ56" i="1" s="1"/>
  <c r="AJ54" i="1"/>
  <c r="AI53" i="1"/>
  <c r="AI54" i="1" s="1"/>
  <c r="AI51" i="1"/>
  <c r="AJ52" i="1" s="1"/>
  <c r="AI49" i="1"/>
  <c r="AJ50" i="1" s="1"/>
  <c r="AI47" i="1"/>
  <c r="AJ48" i="1" s="1"/>
  <c r="AL64" i="1"/>
  <c r="AK63" i="1"/>
  <c r="AK64" i="1" s="1"/>
  <c r="AK61" i="1"/>
  <c r="AL62" i="1" s="1"/>
  <c r="AL60" i="1"/>
  <c r="AK59" i="1"/>
  <c r="AK60" i="1" s="1"/>
  <c r="AK58" i="1"/>
  <c r="AK57" i="1"/>
  <c r="AL58" i="1" s="1"/>
  <c r="AK55" i="1"/>
  <c r="AL56" i="1" s="1"/>
  <c r="AK54" i="1"/>
  <c r="AK53" i="1"/>
  <c r="AL54" i="1" s="1"/>
  <c r="AK51" i="1"/>
  <c r="AL52" i="1" s="1"/>
  <c r="AL50" i="1"/>
  <c r="AK50" i="1"/>
  <c r="AK49" i="1"/>
  <c r="AL48" i="1"/>
  <c r="AK47" i="1"/>
  <c r="AK48" i="1" s="1"/>
  <c r="AM63" i="1"/>
  <c r="AN64" i="1" s="1"/>
  <c r="AM61" i="1"/>
  <c r="AN62" i="1" s="1"/>
  <c r="AM60" i="1"/>
  <c r="AM59" i="1"/>
  <c r="AN60" i="1" s="1"/>
  <c r="AN58" i="1"/>
  <c r="AM58" i="1"/>
  <c r="AM57" i="1"/>
  <c r="AN56" i="1"/>
  <c r="AM56" i="1"/>
  <c r="AM55" i="1"/>
  <c r="AN54" i="1"/>
  <c r="AM53" i="1"/>
  <c r="AM54" i="1" s="1"/>
  <c r="AM51" i="1"/>
  <c r="AN52" i="1" s="1"/>
  <c r="AN50" i="1"/>
  <c r="AM49" i="1"/>
  <c r="AM50" i="1" s="1"/>
  <c r="AM47" i="1"/>
  <c r="AN48" i="1" s="1"/>
  <c r="AP64" i="1"/>
  <c r="AO64" i="1"/>
  <c r="AO63" i="1"/>
  <c r="AO61" i="1"/>
  <c r="AO62" i="1" s="1"/>
  <c r="AP60" i="1"/>
  <c r="AO60" i="1"/>
  <c r="AO59" i="1"/>
  <c r="AO57" i="1"/>
  <c r="AP58" i="1" s="1"/>
  <c r="AO55" i="1"/>
  <c r="AO56" i="1" s="1"/>
  <c r="AP54" i="1"/>
  <c r="AO54" i="1"/>
  <c r="AO53" i="1"/>
  <c r="AO51" i="1"/>
  <c r="AP52" i="1" s="1"/>
  <c r="AO49" i="1"/>
  <c r="AP50" i="1" s="1"/>
  <c r="AP48" i="1"/>
  <c r="AO48" i="1"/>
  <c r="AO47" i="1"/>
  <c r="AQ63" i="1"/>
  <c r="AR64" i="1" s="1"/>
  <c r="AQ61" i="1"/>
  <c r="AR62" i="1" s="1"/>
  <c r="AQ60" i="1"/>
  <c r="AQ59" i="1"/>
  <c r="AR60" i="1" s="1"/>
  <c r="AR58" i="1"/>
  <c r="AQ58" i="1"/>
  <c r="AQ57" i="1"/>
  <c r="AR56" i="1"/>
  <c r="AQ56" i="1"/>
  <c r="AQ55" i="1"/>
  <c r="AR54" i="1"/>
  <c r="AQ53" i="1"/>
  <c r="AQ54" i="1" s="1"/>
  <c r="AQ51" i="1"/>
  <c r="AR52" i="1" s="1"/>
  <c r="AR50" i="1"/>
  <c r="AQ49" i="1"/>
  <c r="AQ50" i="1" s="1"/>
  <c r="AQ47" i="1"/>
  <c r="AR48" i="1" s="1"/>
  <c r="AT64" i="1"/>
  <c r="AS64" i="1"/>
  <c r="AS63" i="1"/>
  <c r="AS61" i="1"/>
  <c r="AT62" i="1" s="1"/>
  <c r="AT60" i="1"/>
  <c r="AS60" i="1"/>
  <c r="AS59" i="1"/>
  <c r="AS57" i="1"/>
  <c r="AT58" i="1" s="1"/>
  <c r="AS55" i="1"/>
  <c r="AT56" i="1" s="1"/>
  <c r="AT54" i="1"/>
  <c r="AS53" i="1"/>
  <c r="AS54" i="1" s="1"/>
  <c r="AS51" i="1"/>
  <c r="AS52" i="1" s="1"/>
  <c r="AS49" i="1"/>
  <c r="AT50" i="1" s="1"/>
  <c r="AT48" i="1"/>
  <c r="AS48" i="1"/>
  <c r="AS47" i="1"/>
  <c r="AU63" i="1"/>
  <c r="AV64" i="1" s="1"/>
  <c r="AU61" i="1"/>
  <c r="AV62" i="1" s="1"/>
  <c r="AU60" i="1"/>
  <c r="AU59" i="1"/>
  <c r="AV60" i="1" s="1"/>
  <c r="AV58" i="1"/>
  <c r="AU58" i="1"/>
  <c r="AU57" i="1"/>
  <c r="AV56" i="1"/>
  <c r="AU56" i="1"/>
  <c r="AU55" i="1"/>
  <c r="AV54" i="1"/>
  <c r="AU53" i="1"/>
  <c r="AU54" i="1" s="1"/>
  <c r="AU51" i="1"/>
  <c r="AV52" i="1" s="1"/>
  <c r="AV50" i="1"/>
  <c r="AU49" i="1"/>
  <c r="AU50" i="1" s="1"/>
  <c r="AU47" i="1"/>
  <c r="AV48" i="1" s="1"/>
  <c r="AX64" i="1"/>
  <c r="AW64" i="1"/>
  <c r="AW63" i="1"/>
  <c r="AW61" i="1"/>
  <c r="AX62" i="1" s="1"/>
  <c r="AX60" i="1"/>
  <c r="AW60" i="1"/>
  <c r="AW59" i="1"/>
  <c r="AX58" i="1"/>
  <c r="AW58" i="1"/>
  <c r="AW57" i="1"/>
  <c r="AW55" i="1"/>
  <c r="AW56" i="1" s="1"/>
  <c r="AX54" i="1"/>
  <c r="AW53" i="1"/>
  <c r="AW54" i="1" s="1"/>
  <c r="AW51" i="1"/>
  <c r="AX52" i="1" s="1"/>
  <c r="AW49" i="1"/>
  <c r="AW50" i="1" s="1"/>
  <c r="AX48" i="1"/>
  <c r="AW48" i="1"/>
  <c r="AW47" i="1"/>
  <c r="AZ64" i="1"/>
  <c r="AY64" i="1"/>
  <c r="AY63" i="1"/>
  <c r="AY61" i="1"/>
  <c r="AZ62" i="1" s="1"/>
  <c r="AZ60" i="1"/>
  <c r="AY60" i="1"/>
  <c r="AY59" i="1"/>
  <c r="AZ58" i="1"/>
  <c r="AY57" i="1"/>
  <c r="AY58" i="1" s="1"/>
  <c r="AY55" i="1"/>
  <c r="AZ56" i="1" s="1"/>
  <c r="AZ54" i="1"/>
  <c r="AY53" i="1"/>
  <c r="AY54" i="1" s="1"/>
  <c r="AY51" i="1"/>
  <c r="AZ52" i="1" s="1"/>
  <c r="AY49" i="1"/>
  <c r="AZ50" i="1" s="1"/>
  <c r="AZ48" i="1"/>
  <c r="AY48" i="1"/>
  <c r="AY47" i="1"/>
  <c r="BB64" i="1"/>
  <c r="BA64" i="1"/>
  <c r="BA63" i="1"/>
  <c r="BA61" i="1"/>
  <c r="BB62" i="1" s="1"/>
  <c r="BB60" i="1"/>
  <c r="BA60" i="1"/>
  <c r="BA59" i="1"/>
  <c r="BB58" i="1"/>
  <c r="BA58" i="1"/>
  <c r="BA57" i="1"/>
  <c r="BA55" i="1"/>
  <c r="BB56" i="1" s="1"/>
  <c r="BB54" i="1"/>
  <c r="BA53" i="1"/>
  <c r="BA54" i="1" s="1"/>
  <c r="BA51" i="1"/>
  <c r="BB52" i="1" s="1"/>
  <c r="BA49" i="1"/>
  <c r="BB50" i="1" s="1"/>
  <c r="BB48" i="1"/>
  <c r="BA48" i="1"/>
  <c r="BA47" i="1"/>
  <c r="BC63" i="1"/>
  <c r="BD64" i="1" s="1"/>
  <c r="BC61" i="1"/>
  <c r="BD62" i="1" s="1"/>
  <c r="BC60" i="1"/>
  <c r="BC59" i="1"/>
  <c r="BD60" i="1" s="1"/>
  <c r="BD58" i="1"/>
  <c r="BC58" i="1"/>
  <c r="BC57" i="1"/>
  <c r="BD56" i="1"/>
  <c r="BC56" i="1"/>
  <c r="BC55" i="1"/>
  <c r="BD54" i="1"/>
  <c r="BC53" i="1"/>
  <c r="BC54" i="1" s="1"/>
  <c r="BC51" i="1"/>
  <c r="BD52" i="1" s="1"/>
  <c r="BD50" i="1"/>
  <c r="BC49" i="1"/>
  <c r="BC50" i="1" s="1"/>
  <c r="BC47" i="1"/>
  <c r="BD48" i="1" s="1"/>
  <c r="BF64" i="1"/>
  <c r="BE64" i="1"/>
  <c r="BE63" i="1"/>
  <c r="BE61" i="1"/>
  <c r="BF62" i="1" s="1"/>
  <c r="BF60" i="1"/>
  <c r="BE60" i="1"/>
  <c r="BE59" i="1"/>
  <c r="BF58" i="1"/>
  <c r="BE58" i="1"/>
  <c r="BE57" i="1"/>
  <c r="BE55" i="1"/>
  <c r="BE56" i="1" s="1"/>
  <c r="BF54" i="1"/>
  <c r="BE53" i="1"/>
  <c r="BE54" i="1" s="1"/>
  <c r="BE51" i="1"/>
  <c r="BF52" i="1" s="1"/>
  <c r="BE49" i="1"/>
  <c r="BE50" i="1" s="1"/>
  <c r="BF48" i="1"/>
  <c r="BE48" i="1"/>
  <c r="BE47" i="1"/>
  <c r="BG63" i="1"/>
  <c r="BH64" i="1" s="1"/>
  <c r="BG61" i="1"/>
  <c r="BH62" i="1" s="1"/>
  <c r="BG60" i="1"/>
  <c r="BG59" i="1"/>
  <c r="BH60" i="1" s="1"/>
  <c r="BH58" i="1"/>
  <c r="BG58" i="1"/>
  <c r="BG57" i="1"/>
  <c r="BH56" i="1"/>
  <c r="BG56" i="1"/>
  <c r="BG55" i="1"/>
  <c r="BH54" i="1"/>
  <c r="BG54" i="1"/>
  <c r="BG53" i="1"/>
  <c r="BG51" i="1"/>
  <c r="BH52" i="1" s="1"/>
  <c r="BH50" i="1"/>
  <c r="BG49" i="1"/>
  <c r="BG50" i="1" s="1"/>
  <c r="BG47" i="1"/>
  <c r="BH48" i="1" s="1"/>
  <c r="BI63" i="1"/>
  <c r="BJ64" i="1" s="1"/>
  <c r="BI61" i="1"/>
  <c r="BJ62" i="1" s="1"/>
  <c r="BI60" i="1"/>
  <c r="BI59" i="1"/>
  <c r="BJ60" i="1" s="1"/>
  <c r="BJ58" i="1"/>
  <c r="BI58" i="1"/>
  <c r="BI57" i="1"/>
  <c r="BJ56" i="1"/>
  <c r="BI56" i="1"/>
  <c r="BI55" i="1"/>
  <c r="BJ54" i="1"/>
  <c r="BI53" i="1"/>
  <c r="BI54" i="1" s="1"/>
  <c r="BI51" i="1"/>
  <c r="BJ52" i="1" s="1"/>
  <c r="BJ50" i="1"/>
  <c r="BI49" i="1"/>
  <c r="BI50" i="1" s="1"/>
  <c r="BI47" i="1"/>
  <c r="BJ48" i="1" s="1"/>
  <c r="BL64" i="1"/>
  <c r="BL62" i="1"/>
  <c r="BL60" i="1"/>
  <c r="BL58" i="1"/>
  <c r="BL56" i="1"/>
  <c r="BL54" i="1"/>
  <c r="BL52" i="1"/>
  <c r="BL50" i="1"/>
  <c r="BL48" i="1"/>
  <c r="BK64" i="1"/>
  <c r="BK62" i="1"/>
  <c r="BK60" i="1"/>
  <c r="BK58" i="1"/>
  <c r="BK56" i="1"/>
  <c r="BK54" i="1"/>
  <c r="BK52" i="1"/>
  <c r="BK50" i="1"/>
  <c r="BK48" i="1"/>
  <c r="A41" i="1"/>
  <c r="A40" i="1"/>
  <c r="B41" i="1" s="1"/>
  <c r="A39" i="1"/>
  <c r="A38" i="1"/>
  <c r="B39" i="1" s="1"/>
  <c r="B37" i="1"/>
  <c r="A37" i="1"/>
  <c r="A36" i="1"/>
  <c r="B35" i="1"/>
  <c r="A35" i="1"/>
  <c r="A34" i="1"/>
  <c r="A33" i="1"/>
  <c r="A32" i="1"/>
  <c r="B33" i="1" s="1"/>
  <c r="B31" i="1"/>
  <c r="A31" i="1"/>
  <c r="A30" i="1"/>
  <c r="A29" i="1"/>
  <c r="A28" i="1"/>
  <c r="B29" i="1" s="1"/>
  <c r="A27" i="1"/>
  <c r="A26" i="1"/>
  <c r="B27" i="1" s="1"/>
  <c r="A25" i="1"/>
  <c r="A24" i="1"/>
  <c r="B25" i="1" s="1"/>
  <c r="A23" i="1"/>
  <c r="A22" i="1"/>
  <c r="B23" i="1" s="1"/>
  <c r="B21" i="1"/>
  <c r="A21" i="1"/>
  <c r="A20" i="1"/>
  <c r="B19" i="1"/>
  <c r="A19" i="1"/>
  <c r="A18" i="1"/>
  <c r="A17" i="1"/>
  <c r="A16" i="1"/>
  <c r="B17" i="1" s="1"/>
  <c r="B15" i="1"/>
  <c r="A15" i="1"/>
  <c r="A14" i="1"/>
  <c r="A13" i="1"/>
  <c r="A12" i="1"/>
  <c r="B13" i="1" s="1"/>
  <c r="A11" i="1"/>
  <c r="A10" i="1"/>
  <c r="B11" i="1" s="1"/>
  <c r="A9" i="1"/>
  <c r="A8" i="1"/>
  <c r="B9" i="1" s="1"/>
  <c r="A7" i="1"/>
  <c r="A6" i="1"/>
  <c r="B7" i="1" s="1"/>
  <c r="C41" i="1"/>
  <c r="C40" i="1"/>
  <c r="D41" i="1" s="1"/>
  <c r="C39" i="1"/>
  <c r="C38" i="1"/>
  <c r="D39" i="1" s="1"/>
  <c r="C37" i="1"/>
  <c r="C36" i="1"/>
  <c r="D37" i="1" s="1"/>
  <c r="C35" i="1"/>
  <c r="C34" i="1"/>
  <c r="D35" i="1" s="1"/>
  <c r="D33" i="1"/>
  <c r="C33" i="1"/>
  <c r="C32" i="1"/>
  <c r="D31" i="1"/>
  <c r="C31" i="1"/>
  <c r="C30" i="1"/>
  <c r="C29" i="1"/>
  <c r="C28" i="1"/>
  <c r="D29" i="1" s="1"/>
  <c r="D27" i="1"/>
  <c r="C27" i="1"/>
  <c r="C26" i="1"/>
  <c r="C25" i="1"/>
  <c r="C24" i="1"/>
  <c r="D25" i="1" s="1"/>
  <c r="C23" i="1"/>
  <c r="C22" i="1"/>
  <c r="D23" i="1" s="1"/>
  <c r="D21" i="1"/>
  <c r="C21" i="1"/>
  <c r="C20" i="1"/>
  <c r="C19" i="1"/>
  <c r="C18" i="1"/>
  <c r="D19" i="1" s="1"/>
  <c r="D17" i="1"/>
  <c r="C17" i="1"/>
  <c r="C16" i="1"/>
  <c r="D15" i="1"/>
  <c r="C15" i="1"/>
  <c r="C14" i="1"/>
  <c r="C13" i="1"/>
  <c r="C12" i="1"/>
  <c r="D13" i="1" s="1"/>
  <c r="D11" i="1"/>
  <c r="C11" i="1"/>
  <c r="C10" i="1"/>
  <c r="C9" i="1"/>
  <c r="C8" i="1"/>
  <c r="D9" i="1" s="1"/>
  <c r="C7" i="1"/>
  <c r="C6" i="1"/>
  <c r="D7" i="1" s="1"/>
  <c r="E41" i="1"/>
  <c r="E40" i="1"/>
  <c r="F41" i="1" s="1"/>
  <c r="F39" i="1"/>
  <c r="E39" i="1"/>
  <c r="E38" i="1"/>
  <c r="F37" i="1"/>
  <c r="E37" i="1"/>
  <c r="E36" i="1"/>
  <c r="E35" i="1"/>
  <c r="E34" i="1"/>
  <c r="F35" i="1" s="1"/>
  <c r="F33" i="1"/>
  <c r="E33" i="1"/>
  <c r="E32" i="1"/>
  <c r="F31" i="1"/>
  <c r="E31" i="1"/>
  <c r="E30" i="1"/>
  <c r="E29" i="1"/>
  <c r="E28" i="1"/>
  <c r="F29" i="1" s="1"/>
  <c r="E27" i="1"/>
  <c r="E26" i="1"/>
  <c r="F27" i="1" s="1"/>
  <c r="E25" i="1"/>
  <c r="E24" i="1"/>
  <c r="F25" i="1" s="1"/>
  <c r="F23" i="1"/>
  <c r="E23" i="1"/>
  <c r="E22" i="1"/>
  <c r="F21" i="1"/>
  <c r="E21" i="1"/>
  <c r="E20" i="1"/>
  <c r="E19" i="1"/>
  <c r="E18" i="1"/>
  <c r="F19" i="1" s="1"/>
  <c r="F17" i="1"/>
  <c r="E17" i="1"/>
  <c r="E16" i="1"/>
  <c r="F15" i="1"/>
  <c r="E15" i="1"/>
  <c r="E14" i="1"/>
  <c r="E13" i="1"/>
  <c r="E12" i="1"/>
  <c r="F13" i="1" s="1"/>
  <c r="E11" i="1"/>
  <c r="E10" i="1"/>
  <c r="F11" i="1" s="1"/>
  <c r="E9" i="1"/>
  <c r="E8" i="1"/>
  <c r="F9" i="1" s="1"/>
  <c r="F7" i="1"/>
  <c r="E7" i="1"/>
  <c r="E6" i="1"/>
  <c r="G41" i="1"/>
  <c r="G40" i="1"/>
  <c r="H41" i="1" s="1"/>
  <c r="G39" i="1"/>
  <c r="G38" i="1"/>
  <c r="H39" i="1" s="1"/>
  <c r="G37" i="1"/>
  <c r="G36" i="1"/>
  <c r="H37" i="1" s="1"/>
  <c r="H35" i="1"/>
  <c r="G35" i="1"/>
  <c r="G34" i="1"/>
  <c r="H33" i="1"/>
  <c r="G33" i="1"/>
  <c r="G32" i="1"/>
  <c r="H31" i="1"/>
  <c r="G31" i="1"/>
  <c r="G30" i="1"/>
  <c r="G29" i="1"/>
  <c r="G28" i="1"/>
  <c r="H29" i="1" s="1"/>
  <c r="H27" i="1"/>
  <c r="G27" i="1"/>
  <c r="G26" i="1"/>
  <c r="G25" i="1"/>
  <c r="G24" i="1"/>
  <c r="H25" i="1" s="1"/>
  <c r="G23" i="1"/>
  <c r="G22" i="1"/>
  <c r="H23" i="1" s="1"/>
  <c r="G21" i="1"/>
  <c r="G20" i="1"/>
  <c r="H21" i="1" s="1"/>
  <c r="H19" i="1"/>
  <c r="G19" i="1"/>
  <c r="G18" i="1"/>
  <c r="H17" i="1"/>
  <c r="G17" i="1"/>
  <c r="G16" i="1"/>
  <c r="H15" i="1"/>
  <c r="G15" i="1"/>
  <c r="G14" i="1"/>
  <c r="G13" i="1"/>
  <c r="G12" i="1"/>
  <c r="H13" i="1" s="1"/>
  <c r="H11" i="1"/>
  <c r="G11" i="1"/>
  <c r="G10" i="1"/>
  <c r="G9" i="1"/>
  <c r="G8" i="1"/>
  <c r="H9" i="1" s="1"/>
  <c r="G7" i="1"/>
  <c r="G6" i="1"/>
  <c r="H7" i="1" s="1"/>
  <c r="J41" i="1"/>
  <c r="I41" i="1"/>
  <c r="I40" i="1"/>
  <c r="I39" i="1"/>
  <c r="I38" i="1"/>
  <c r="J39" i="1" s="1"/>
  <c r="J37" i="1"/>
  <c r="I37" i="1"/>
  <c r="I36" i="1"/>
  <c r="J35" i="1"/>
  <c r="I35" i="1"/>
  <c r="I34" i="1"/>
  <c r="I33" i="1"/>
  <c r="I32" i="1"/>
  <c r="J33" i="1" s="1"/>
  <c r="J31" i="1"/>
  <c r="I31" i="1"/>
  <c r="I30" i="1"/>
  <c r="I29" i="1"/>
  <c r="I28" i="1"/>
  <c r="J29" i="1" s="1"/>
  <c r="I27" i="1"/>
  <c r="I26" i="1"/>
  <c r="J27" i="1" s="1"/>
  <c r="J25" i="1"/>
  <c r="I25" i="1"/>
  <c r="I24" i="1"/>
  <c r="I23" i="1"/>
  <c r="I22" i="1"/>
  <c r="J23" i="1" s="1"/>
  <c r="J21" i="1"/>
  <c r="I21" i="1"/>
  <c r="I20" i="1"/>
  <c r="J19" i="1"/>
  <c r="I19" i="1"/>
  <c r="I18" i="1"/>
  <c r="I17" i="1"/>
  <c r="I16" i="1"/>
  <c r="J17" i="1" s="1"/>
  <c r="J15" i="1"/>
  <c r="I15" i="1"/>
  <c r="I14" i="1"/>
  <c r="I13" i="1"/>
  <c r="I12" i="1"/>
  <c r="J13" i="1" s="1"/>
  <c r="I11" i="1"/>
  <c r="I10" i="1"/>
  <c r="J11" i="1" s="1"/>
  <c r="J9" i="1"/>
  <c r="I9" i="1"/>
  <c r="I8" i="1"/>
  <c r="I7" i="1"/>
  <c r="I6" i="1"/>
  <c r="J7" i="1" s="1"/>
  <c r="K41" i="1"/>
  <c r="K40" i="1"/>
  <c r="L41" i="1" s="1"/>
  <c r="K39" i="1"/>
  <c r="K38" i="1"/>
  <c r="L39" i="1" s="1"/>
  <c r="K37" i="1"/>
  <c r="K36" i="1"/>
  <c r="L37" i="1" s="1"/>
  <c r="L35" i="1"/>
  <c r="K35" i="1"/>
  <c r="K34" i="1"/>
  <c r="L33" i="1"/>
  <c r="K33" i="1"/>
  <c r="K32" i="1"/>
  <c r="L31" i="1"/>
  <c r="K31" i="1"/>
  <c r="K30" i="1"/>
  <c r="K29" i="1"/>
  <c r="K28" i="1"/>
  <c r="L29" i="1" s="1"/>
  <c r="L27" i="1"/>
  <c r="K27" i="1"/>
  <c r="K26" i="1"/>
  <c r="K25" i="1"/>
  <c r="K24" i="1"/>
  <c r="L25" i="1" s="1"/>
  <c r="K23" i="1"/>
  <c r="K22" i="1"/>
  <c r="L23" i="1" s="1"/>
  <c r="K21" i="1"/>
  <c r="K20" i="1"/>
  <c r="L21" i="1" s="1"/>
  <c r="L19" i="1"/>
  <c r="K19" i="1"/>
  <c r="K18" i="1"/>
  <c r="L17" i="1"/>
  <c r="K17" i="1"/>
  <c r="K16" i="1"/>
  <c r="L15" i="1"/>
  <c r="K15" i="1"/>
  <c r="K14" i="1"/>
  <c r="K13" i="1"/>
  <c r="K12" i="1"/>
  <c r="L13" i="1" s="1"/>
  <c r="L11" i="1"/>
  <c r="K11" i="1"/>
  <c r="K10" i="1"/>
  <c r="K9" i="1"/>
  <c r="K8" i="1"/>
  <c r="L9" i="1" s="1"/>
  <c r="K7" i="1"/>
  <c r="K6" i="1"/>
  <c r="L7" i="1" s="1"/>
  <c r="M41" i="1"/>
  <c r="M40" i="1"/>
  <c r="N41" i="1" s="1"/>
  <c r="M39" i="1"/>
  <c r="M38" i="1"/>
  <c r="N39" i="1" s="1"/>
  <c r="N37" i="1"/>
  <c r="M37" i="1"/>
  <c r="M36" i="1"/>
  <c r="N35" i="1"/>
  <c r="M35" i="1"/>
  <c r="M34" i="1"/>
  <c r="N33" i="1"/>
  <c r="M33" i="1"/>
  <c r="M32" i="1"/>
  <c r="N31" i="1"/>
  <c r="M31" i="1"/>
  <c r="M30" i="1"/>
  <c r="M29" i="1"/>
  <c r="M28" i="1"/>
  <c r="N29" i="1" s="1"/>
  <c r="N27" i="1"/>
  <c r="M27" i="1"/>
  <c r="M26" i="1"/>
  <c r="M25" i="1"/>
  <c r="M24" i="1"/>
  <c r="N25" i="1" s="1"/>
  <c r="M23" i="1"/>
  <c r="M22" i="1"/>
  <c r="N23" i="1" s="1"/>
  <c r="N21" i="1"/>
  <c r="M21" i="1"/>
  <c r="M20" i="1"/>
  <c r="N19" i="1"/>
  <c r="M19" i="1"/>
  <c r="M18" i="1"/>
  <c r="N17" i="1"/>
  <c r="M17" i="1"/>
  <c r="M16" i="1"/>
  <c r="N15" i="1"/>
  <c r="M15" i="1"/>
  <c r="M14" i="1"/>
  <c r="M13" i="1"/>
  <c r="M12" i="1"/>
  <c r="N13" i="1" s="1"/>
  <c r="N11" i="1"/>
  <c r="M11" i="1"/>
  <c r="M10" i="1"/>
  <c r="M9" i="1"/>
  <c r="M8" i="1"/>
  <c r="N9" i="1" s="1"/>
  <c r="M7" i="1"/>
  <c r="M6" i="1"/>
  <c r="N7" i="1" s="1"/>
  <c r="P41" i="1"/>
  <c r="O41" i="1"/>
  <c r="O40" i="1"/>
  <c r="O39" i="1"/>
  <c r="O38" i="1"/>
  <c r="P39" i="1" s="1"/>
  <c r="P37" i="1"/>
  <c r="O37" i="1"/>
  <c r="O36" i="1"/>
  <c r="P35" i="1"/>
  <c r="O35" i="1"/>
  <c r="O34" i="1"/>
  <c r="O33" i="1"/>
  <c r="O32" i="1"/>
  <c r="P33" i="1" s="1"/>
  <c r="P31" i="1"/>
  <c r="O31" i="1"/>
  <c r="O30" i="1"/>
  <c r="O29" i="1"/>
  <c r="O28" i="1"/>
  <c r="P29" i="1" s="1"/>
  <c r="O27" i="1"/>
  <c r="O26" i="1"/>
  <c r="P27" i="1" s="1"/>
  <c r="P25" i="1"/>
  <c r="O25" i="1"/>
  <c r="O24" i="1"/>
  <c r="O23" i="1"/>
  <c r="O22" i="1"/>
  <c r="P23" i="1" s="1"/>
  <c r="P21" i="1"/>
  <c r="O21" i="1"/>
  <c r="O20" i="1"/>
  <c r="P19" i="1"/>
  <c r="O19" i="1"/>
  <c r="O18" i="1"/>
  <c r="O17" i="1"/>
  <c r="O16" i="1"/>
  <c r="P17" i="1" s="1"/>
  <c r="P15" i="1"/>
  <c r="O15" i="1"/>
  <c r="O14" i="1"/>
  <c r="O13" i="1"/>
  <c r="O12" i="1"/>
  <c r="P13" i="1" s="1"/>
  <c r="O11" i="1"/>
  <c r="O10" i="1"/>
  <c r="P11" i="1" s="1"/>
  <c r="P9" i="1"/>
  <c r="O9" i="1"/>
  <c r="O8" i="1"/>
  <c r="O7" i="1"/>
  <c r="O6" i="1"/>
  <c r="P7" i="1" s="1"/>
  <c r="Q41" i="1"/>
  <c r="Q40" i="1"/>
  <c r="R41" i="1" s="1"/>
  <c r="Q39" i="1"/>
  <c r="Q38" i="1"/>
  <c r="R39" i="1" s="1"/>
  <c r="Q37" i="1"/>
  <c r="Q36" i="1"/>
  <c r="R37" i="1" s="1"/>
  <c r="R35" i="1"/>
  <c r="Q35" i="1"/>
  <c r="Q34" i="1"/>
  <c r="R33" i="1"/>
  <c r="Q33" i="1"/>
  <c r="Q32" i="1"/>
  <c r="R31" i="1"/>
  <c r="Q31" i="1"/>
  <c r="Q30" i="1"/>
  <c r="Q29" i="1"/>
  <c r="Q28" i="1"/>
  <c r="R29" i="1" s="1"/>
  <c r="R27" i="1"/>
  <c r="Q27" i="1"/>
  <c r="Q26" i="1"/>
  <c r="Q25" i="1"/>
  <c r="Q24" i="1"/>
  <c r="R25" i="1" s="1"/>
  <c r="Q23" i="1"/>
  <c r="Q22" i="1"/>
  <c r="R23" i="1" s="1"/>
  <c r="Q21" i="1"/>
  <c r="Q20" i="1"/>
  <c r="R21" i="1" s="1"/>
  <c r="R19" i="1"/>
  <c r="Q19" i="1"/>
  <c r="Q18" i="1"/>
  <c r="R17" i="1"/>
  <c r="Q17" i="1"/>
  <c r="Q16" i="1"/>
  <c r="R15" i="1"/>
  <c r="Q15" i="1"/>
  <c r="Q14" i="1"/>
  <c r="Q13" i="1"/>
  <c r="Q12" i="1"/>
  <c r="R13" i="1" s="1"/>
  <c r="R11" i="1"/>
  <c r="Q11" i="1"/>
  <c r="Q10" i="1"/>
  <c r="Q9" i="1"/>
  <c r="Q8" i="1"/>
  <c r="R9" i="1" s="1"/>
  <c r="Q7" i="1"/>
  <c r="Q6" i="1"/>
  <c r="R7" i="1" s="1"/>
  <c r="T41" i="1"/>
  <c r="S41" i="1"/>
  <c r="S40" i="1"/>
  <c r="S39" i="1"/>
  <c r="S38" i="1"/>
  <c r="T39" i="1" s="1"/>
  <c r="T37" i="1"/>
  <c r="S37" i="1"/>
  <c r="S36" i="1"/>
  <c r="T35" i="1"/>
  <c r="S35" i="1"/>
  <c r="S34" i="1"/>
  <c r="S33" i="1"/>
  <c r="S32" i="1"/>
  <c r="T33" i="1" s="1"/>
  <c r="T31" i="1"/>
  <c r="S31" i="1"/>
  <c r="S30" i="1"/>
  <c r="S29" i="1"/>
  <c r="S28" i="1"/>
  <c r="T29" i="1" s="1"/>
  <c r="S27" i="1"/>
  <c r="S26" i="1"/>
  <c r="T27" i="1" s="1"/>
  <c r="T25" i="1"/>
  <c r="S25" i="1"/>
  <c r="S24" i="1"/>
  <c r="S23" i="1"/>
  <c r="S22" i="1"/>
  <c r="T23" i="1" s="1"/>
  <c r="T21" i="1"/>
  <c r="S21" i="1"/>
  <c r="S20" i="1"/>
  <c r="T19" i="1"/>
  <c r="S19" i="1"/>
  <c r="S18" i="1"/>
  <c r="S17" i="1"/>
  <c r="S16" i="1"/>
  <c r="T17" i="1" s="1"/>
  <c r="T15" i="1"/>
  <c r="S15" i="1"/>
  <c r="S14" i="1"/>
  <c r="S13" i="1"/>
  <c r="S12" i="1"/>
  <c r="T13" i="1" s="1"/>
  <c r="S11" i="1"/>
  <c r="S10" i="1"/>
  <c r="T11" i="1" s="1"/>
  <c r="T9" i="1"/>
  <c r="S9" i="1"/>
  <c r="S8" i="1"/>
  <c r="S7" i="1"/>
  <c r="S6" i="1"/>
  <c r="T7" i="1" s="1"/>
  <c r="U41" i="1"/>
  <c r="U40" i="1"/>
  <c r="V41" i="1" s="1"/>
  <c r="U39" i="1"/>
  <c r="U38" i="1"/>
  <c r="V39" i="1" s="1"/>
  <c r="U37" i="1"/>
  <c r="U36" i="1"/>
  <c r="V37" i="1" s="1"/>
  <c r="U35" i="1"/>
  <c r="U34" i="1"/>
  <c r="V35" i="1" s="1"/>
  <c r="V33" i="1"/>
  <c r="U33" i="1"/>
  <c r="U32" i="1"/>
  <c r="V31" i="1"/>
  <c r="U31" i="1"/>
  <c r="U30" i="1"/>
  <c r="U29" i="1"/>
  <c r="U28" i="1"/>
  <c r="V29" i="1" s="1"/>
  <c r="V27" i="1"/>
  <c r="U27" i="1"/>
  <c r="U26" i="1"/>
  <c r="U25" i="1"/>
  <c r="U24" i="1"/>
  <c r="V25" i="1" s="1"/>
  <c r="U23" i="1"/>
  <c r="U22" i="1"/>
  <c r="V23" i="1" s="1"/>
  <c r="U21" i="1"/>
  <c r="U20" i="1"/>
  <c r="V21" i="1" s="1"/>
  <c r="U19" i="1"/>
  <c r="U18" i="1"/>
  <c r="V19" i="1" s="1"/>
  <c r="V17" i="1"/>
  <c r="U17" i="1"/>
  <c r="U16" i="1"/>
  <c r="V15" i="1"/>
  <c r="U15" i="1"/>
  <c r="U14" i="1"/>
  <c r="U13" i="1"/>
  <c r="U12" i="1"/>
  <c r="V13" i="1" s="1"/>
  <c r="V11" i="1"/>
  <c r="U11" i="1"/>
  <c r="U10" i="1"/>
  <c r="U9" i="1"/>
  <c r="U8" i="1"/>
  <c r="V9" i="1" s="1"/>
  <c r="U7" i="1"/>
  <c r="U6" i="1"/>
  <c r="V7" i="1" s="1"/>
  <c r="X41" i="1"/>
  <c r="W41" i="1"/>
  <c r="W40" i="1"/>
  <c r="W39" i="1"/>
  <c r="W38" i="1"/>
  <c r="X39" i="1" s="1"/>
  <c r="X37" i="1"/>
  <c r="W37" i="1"/>
  <c r="W36" i="1"/>
  <c r="X35" i="1"/>
  <c r="W35" i="1"/>
  <c r="W34" i="1"/>
  <c r="W33" i="1"/>
  <c r="W32" i="1"/>
  <c r="X33" i="1" s="1"/>
  <c r="X31" i="1"/>
  <c r="W31" i="1"/>
  <c r="W30" i="1"/>
  <c r="W29" i="1"/>
  <c r="W28" i="1"/>
  <c r="X29" i="1" s="1"/>
  <c r="W27" i="1"/>
  <c r="W26" i="1"/>
  <c r="X27" i="1" s="1"/>
  <c r="X25" i="1"/>
  <c r="W25" i="1"/>
  <c r="W24" i="1"/>
  <c r="W23" i="1"/>
  <c r="W22" i="1"/>
  <c r="X23" i="1" s="1"/>
  <c r="X21" i="1"/>
  <c r="W21" i="1"/>
  <c r="W20" i="1"/>
  <c r="X19" i="1"/>
  <c r="W19" i="1"/>
  <c r="W18" i="1"/>
  <c r="W17" i="1"/>
  <c r="W16" i="1"/>
  <c r="X17" i="1" s="1"/>
  <c r="X15" i="1"/>
  <c r="W15" i="1"/>
  <c r="W14" i="1"/>
  <c r="W13" i="1"/>
  <c r="W12" i="1"/>
  <c r="X13" i="1" s="1"/>
  <c r="W11" i="1"/>
  <c r="W10" i="1"/>
  <c r="X11" i="1" s="1"/>
  <c r="X9" i="1"/>
  <c r="W9" i="1"/>
  <c r="W8" i="1"/>
  <c r="W7" i="1"/>
  <c r="W6" i="1"/>
  <c r="X7" i="1" s="1"/>
  <c r="Y41" i="1"/>
  <c r="Y40" i="1"/>
  <c r="Z41" i="1" s="1"/>
  <c r="Y39" i="1"/>
  <c r="Y38" i="1"/>
  <c r="Z39" i="1" s="1"/>
  <c r="Z37" i="1"/>
  <c r="Y37" i="1"/>
  <c r="Y36" i="1"/>
  <c r="Z35" i="1"/>
  <c r="Y35" i="1"/>
  <c r="Y34" i="1"/>
  <c r="Y33" i="1"/>
  <c r="Y32" i="1"/>
  <c r="Z33" i="1" s="1"/>
  <c r="Z31" i="1"/>
  <c r="Y31" i="1"/>
  <c r="Y30" i="1"/>
  <c r="Y29" i="1"/>
  <c r="Y28" i="1"/>
  <c r="Z29" i="1" s="1"/>
  <c r="Y27" i="1"/>
  <c r="Y26" i="1"/>
  <c r="Z27" i="1" s="1"/>
  <c r="Y25" i="1"/>
  <c r="Y24" i="1"/>
  <c r="Z25" i="1" s="1"/>
  <c r="Y23" i="1"/>
  <c r="Y22" i="1"/>
  <c r="Z23" i="1" s="1"/>
  <c r="Z21" i="1"/>
  <c r="Y21" i="1"/>
  <c r="Y20" i="1"/>
  <c r="Z19" i="1"/>
  <c r="Y19" i="1"/>
  <c r="Y18" i="1"/>
  <c r="Y17" i="1"/>
  <c r="Y16" i="1"/>
  <c r="Z17" i="1" s="1"/>
  <c r="Z15" i="1"/>
  <c r="Y15" i="1"/>
  <c r="Y14" i="1"/>
  <c r="Y13" i="1"/>
  <c r="Y12" i="1"/>
  <c r="Z13" i="1" s="1"/>
  <c r="Y11" i="1"/>
  <c r="Y10" i="1"/>
  <c r="Z11" i="1" s="1"/>
  <c r="Y9" i="1"/>
  <c r="Y8" i="1"/>
  <c r="Z9" i="1" s="1"/>
  <c r="Y7" i="1"/>
  <c r="Y6" i="1"/>
  <c r="Z7" i="1" s="1"/>
  <c r="AB41" i="1"/>
  <c r="AA41" i="1"/>
  <c r="AA40" i="1"/>
  <c r="AA39" i="1"/>
  <c r="AA38" i="1"/>
  <c r="AB39" i="1" s="1"/>
  <c r="AB37" i="1"/>
  <c r="AA37" i="1"/>
  <c r="AA36" i="1"/>
  <c r="AB35" i="1"/>
  <c r="AA35" i="1"/>
  <c r="AA34" i="1"/>
  <c r="AA33" i="1"/>
  <c r="AA32" i="1"/>
  <c r="AB33" i="1" s="1"/>
  <c r="AB31" i="1"/>
  <c r="AA31" i="1"/>
  <c r="AA30" i="1"/>
  <c r="AA29" i="1"/>
  <c r="AA28" i="1"/>
  <c r="AB29" i="1" s="1"/>
  <c r="AA27" i="1"/>
  <c r="AA26" i="1"/>
  <c r="AB27" i="1" s="1"/>
  <c r="AB25" i="1"/>
  <c r="AA25" i="1"/>
  <c r="AA24" i="1"/>
  <c r="AA23" i="1"/>
  <c r="AA22" i="1"/>
  <c r="AB23" i="1" s="1"/>
  <c r="AB21" i="1"/>
  <c r="AA21" i="1"/>
  <c r="AA20" i="1"/>
  <c r="AB19" i="1"/>
  <c r="AA19" i="1"/>
  <c r="AA18" i="1"/>
  <c r="AA17" i="1"/>
  <c r="AA16" i="1"/>
  <c r="AB17" i="1" s="1"/>
  <c r="AB15" i="1"/>
  <c r="AA15" i="1"/>
  <c r="AA14" i="1"/>
  <c r="AA13" i="1"/>
  <c r="AA12" i="1"/>
  <c r="AB13" i="1" s="1"/>
  <c r="AA11" i="1"/>
  <c r="AA10" i="1"/>
  <c r="AB11" i="1" s="1"/>
  <c r="AB9" i="1"/>
  <c r="AA9" i="1"/>
  <c r="AA8" i="1"/>
  <c r="AA7" i="1"/>
  <c r="AA6" i="1"/>
  <c r="AB7" i="1" s="1"/>
  <c r="AD41" i="1"/>
  <c r="AC41" i="1"/>
  <c r="AC40" i="1"/>
  <c r="AC39" i="1"/>
  <c r="AC38" i="1"/>
  <c r="AD39" i="1" s="1"/>
  <c r="AD37" i="1"/>
  <c r="AC37" i="1"/>
  <c r="AC36" i="1"/>
  <c r="AD35" i="1"/>
  <c r="AC35" i="1"/>
  <c r="AC34" i="1"/>
  <c r="AC33" i="1"/>
  <c r="AC32" i="1"/>
  <c r="AD33" i="1" s="1"/>
  <c r="AD31" i="1"/>
  <c r="AC31" i="1"/>
  <c r="AC30" i="1"/>
  <c r="AC29" i="1"/>
  <c r="AC28" i="1"/>
  <c r="AD29" i="1" s="1"/>
  <c r="AC27" i="1"/>
  <c r="AC26" i="1"/>
  <c r="AD27" i="1" s="1"/>
  <c r="AD25" i="1"/>
  <c r="AC25" i="1"/>
  <c r="AC24" i="1"/>
  <c r="AC23" i="1"/>
  <c r="AC22" i="1"/>
  <c r="AD23" i="1" s="1"/>
  <c r="AD21" i="1"/>
  <c r="AC21" i="1"/>
  <c r="AC20" i="1"/>
  <c r="AD19" i="1"/>
  <c r="AC19" i="1"/>
  <c r="AC18" i="1"/>
  <c r="AC17" i="1"/>
  <c r="AC16" i="1"/>
  <c r="AD17" i="1" s="1"/>
  <c r="AD15" i="1"/>
  <c r="AC15" i="1"/>
  <c r="AC14" i="1"/>
  <c r="AC13" i="1"/>
  <c r="AC12" i="1"/>
  <c r="AD13" i="1" s="1"/>
  <c r="AC11" i="1"/>
  <c r="AC10" i="1"/>
  <c r="AD11" i="1" s="1"/>
  <c r="AD9" i="1"/>
  <c r="AC9" i="1"/>
  <c r="AC8" i="1"/>
  <c r="AC7" i="1"/>
  <c r="AC6" i="1"/>
  <c r="AD7" i="1" s="1"/>
  <c r="AE41" i="1"/>
  <c r="AE40" i="1"/>
  <c r="AF41" i="1" s="1"/>
  <c r="AE39" i="1"/>
  <c r="AE38" i="1"/>
  <c r="AF39" i="1" s="1"/>
  <c r="AE37" i="1"/>
  <c r="AE36" i="1"/>
  <c r="AF37" i="1" s="1"/>
  <c r="AE35" i="1"/>
  <c r="AE34" i="1"/>
  <c r="AF35" i="1" s="1"/>
  <c r="AF33" i="1"/>
  <c r="AE33" i="1"/>
  <c r="AE32" i="1"/>
  <c r="AF31" i="1"/>
  <c r="AE31" i="1"/>
  <c r="AE30" i="1"/>
  <c r="AE29" i="1"/>
  <c r="AE28" i="1"/>
  <c r="AF29" i="1" s="1"/>
  <c r="AF27" i="1"/>
  <c r="AE27" i="1"/>
  <c r="AE26" i="1"/>
  <c r="AE25" i="1"/>
  <c r="AE24" i="1"/>
  <c r="AF25" i="1" s="1"/>
  <c r="AE23" i="1"/>
  <c r="AE22" i="1"/>
  <c r="AF23" i="1" s="1"/>
  <c r="AE21" i="1"/>
  <c r="AE20" i="1"/>
  <c r="AF21" i="1" s="1"/>
  <c r="AE19" i="1"/>
  <c r="AE18" i="1"/>
  <c r="AF19" i="1" s="1"/>
  <c r="AF17" i="1"/>
  <c r="AE17" i="1"/>
  <c r="AE16" i="1"/>
  <c r="AF15" i="1"/>
  <c r="AE15" i="1"/>
  <c r="AE14" i="1"/>
  <c r="AE13" i="1"/>
  <c r="AE12" i="1"/>
  <c r="AF13" i="1" s="1"/>
  <c r="AF11" i="1"/>
  <c r="AE11" i="1"/>
  <c r="AE10" i="1"/>
  <c r="AE9" i="1"/>
  <c r="AE8" i="1"/>
  <c r="AF9" i="1" s="1"/>
  <c r="AE7" i="1"/>
  <c r="AE6" i="1"/>
  <c r="AF7" i="1" s="1"/>
  <c r="AG41" i="1"/>
  <c r="AG40" i="1"/>
  <c r="AH41" i="1" s="1"/>
  <c r="AG39" i="1"/>
  <c r="AG38" i="1"/>
  <c r="AH39" i="1" s="1"/>
  <c r="AG37" i="1"/>
  <c r="AG36" i="1"/>
  <c r="AH37" i="1" s="1"/>
  <c r="AH35" i="1"/>
  <c r="AG35" i="1"/>
  <c r="AG34" i="1"/>
  <c r="AH33" i="1"/>
  <c r="AG33" i="1"/>
  <c r="AG32" i="1"/>
  <c r="AH31" i="1"/>
  <c r="AG31" i="1"/>
  <c r="AG30" i="1"/>
  <c r="AG29" i="1"/>
  <c r="AG28" i="1"/>
  <c r="AH29" i="1" s="1"/>
  <c r="AH27" i="1"/>
  <c r="AG27" i="1"/>
  <c r="AG26" i="1"/>
  <c r="AG25" i="1"/>
  <c r="AG24" i="1"/>
  <c r="AH25" i="1" s="1"/>
  <c r="AG23" i="1"/>
  <c r="AG22" i="1"/>
  <c r="AH23" i="1" s="1"/>
  <c r="AG21" i="1"/>
  <c r="AG20" i="1"/>
  <c r="AH21" i="1" s="1"/>
  <c r="AH19" i="1"/>
  <c r="AG19" i="1"/>
  <c r="AG18" i="1"/>
  <c r="AH17" i="1"/>
  <c r="AG17" i="1"/>
  <c r="AG16" i="1"/>
  <c r="AH15" i="1"/>
  <c r="AG15" i="1"/>
  <c r="AG14" i="1"/>
  <c r="AG13" i="1"/>
  <c r="AG12" i="1"/>
  <c r="AH13" i="1" s="1"/>
  <c r="AH11" i="1"/>
  <c r="AG11" i="1"/>
  <c r="AG10" i="1"/>
  <c r="AG9" i="1"/>
  <c r="AG8" i="1"/>
  <c r="AH9" i="1" s="1"/>
  <c r="AG7" i="1"/>
  <c r="AG6" i="1"/>
  <c r="AH7" i="1" s="1"/>
  <c r="AI41" i="1"/>
  <c r="AI40" i="1"/>
  <c r="AJ41" i="1" s="1"/>
  <c r="AI39" i="1"/>
  <c r="AI38" i="1"/>
  <c r="AJ39" i="1" s="1"/>
  <c r="AI37" i="1"/>
  <c r="AI36" i="1"/>
  <c r="AJ37" i="1" s="1"/>
  <c r="AJ35" i="1"/>
  <c r="AI35" i="1"/>
  <c r="AI34" i="1"/>
  <c r="AJ33" i="1"/>
  <c r="AI33" i="1"/>
  <c r="AI32" i="1"/>
  <c r="AJ31" i="1"/>
  <c r="AI31" i="1"/>
  <c r="AI30" i="1"/>
  <c r="AI29" i="1"/>
  <c r="AI28" i="1"/>
  <c r="AJ29" i="1" s="1"/>
  <c r="AJ27" i="1"/>
  <c r="AI27" i="1"/>
  <c r="AI26" i="1"/>
  <c r="AI25" i="1"/>
  <c r="AI24" i="1"/>
  <c r="AJ25" i="1" s="1"/>
  <c r="AI23" i="1"/>
  <c r="AI22" i="1"/>
  <c r="AJ23" i="1" s="1"/>
  <c r="AI21" i="1"/>
  <c r="AI20" i="1"/>
  <c r="AJ21" i="1" s="1"/>
  <c r="AJ19" i="1"/>
  <c r="AI19" i="1"/>
  <c r="AI18" i="1"/>
  <c r="AJ17" i="1"/>
  <c r="AI17" i="1"/>
  <c r="AI16" i="1"/>
  <c r="AJ15" i="1"/>
  <c r="AI15" i="1"/>
  <c r="AI14" i="1"/>
  <c r="AI13" i="1"/>
  <c r="AI12" i="1"/>
  <c r="AJ13" i="1" s="1"/>
  <c r="AJ11" i="1"/>
  <c r="AI11" i="1"/>
  <c r="AI10" i="1"/>
  <c r="AI9" i="1"/>
  <c r="AI8" i="1"/>
  <c r="AJ9" i="1" s="1"/>
  <c r="AI7" i="1"/>
  <c r="AI6" i="1"/>
  <c r="AJ7" i="1" s="1"/>
  <c r="AL41" i="1"/>
  <c r="AK41" i="1"/>
  <c r="AK40" i="1"/>
  <c r="AK39" i="1"/>
  <c r="AK38" i="1"/>
  <c r="AL39" i="1" s="1"/>
  <c r="AL37" i="1"/>
  <c r="AK37" i="1"/>
  <c r="AK36" i="1"/>
  <c r="AL35" i="1"/>
  <c r="AK35" i="1"/>
  <c r="AK34" i="1"/>
  <c r="AK33" i="1"/>
  <c r="AK32" i="1"/>
  <c r="AL33" i="1" s="1"/>
  <c r="AL31" i="1"/>
  <c r="AK31" i="1"/>
  <c r="AK30" i="1"/>
  <c r="AK29" i="1"/>
  <c r="AK28" i="1"/>
  <c r="AL29" i="1" s="1"/>
  <c r="AK27" i="1"/>
  <c r="AK26" i="1"/>
  <c r="AL27" i="1" s="1"/>
  <c r="AL25" i="1"/>
  <c r="AK25" i="1"/>
  <c r="AK24" i="1"/>
  <c r="AK23" i="1"/>
  <c r="AK22" i="1"/>
  <c r="AL23" i="1" s="1"/>
  <c r="AL21" i="1"/>
  <c r="AK21" i="1"/>
  <c r="AK20" i="1"/>
  <c r="AL19" i="1"/>
  <c r="AK19" i="1"/>
  <c r="AK18" i="1"/>
  <c r="AK17" i="1"/>
  <c r="AK16" i="1"/>
  <c r="AL17" i="1" s="1"/>
  <c r="AL15" i="1"/>
  <c r="AK15" i="1"/>
  <c r="AK14" i="1"/>
  <c r="AK13" i="1"/>
  <c r="AK12" i="1"/>
  <c r="AL13" i="1" s="1"/>
  <c r="AK11" i="1"/>
  <c r="AK10" i="1"/>
  <c r="AL11" i="1" s="1"/>
  <c r="AL9" i="1"/>
  <c r="AK9" i="1"/>
  <c r="AK8" i="1"/>
  <c r="AK7" i="1"/>
  <c r="AK6" i="1"/>
  <c r="AL7" i="1" s="1"/>
  <c r="AM41" i="1"/>
  <c r="AM40" i="1"/>
  <c r="AN41" i="1" s="1"/>
  <c r="AM39" i="1"/>
  <c r="AM38" i="1"/>
  <c r="AN39" i="1" s="1"/>
  <c r="AM37" i="1"/>
  <c r="AM36" i="1"/>
  <c r="AN37" i="1" s="1"/>
  <c r="AN35" i="1"/>
  <c r="AM35" i="1"/>
  <c r="AM34" i="1"/>
  <c r="AN33" i="1"/>
  <c r="AM33" i="1"/>
  <c r="AM32" i="1"/>
  <c r="AN31" i="1"/>
  <c r="AM31" i="1"/>
  <c r="AM30" i="1"/>
  <c r="AM29" i="1"/>
  <c r="AM28" i="1"/>
  <c r="AN29" i="1" s="1"/>
  <c r="AN27" i="1"/>
  <c r="AM27" i="1"/>
  <c r="AM26" i="1"/>
  <c r="AM25" i="1"/>
  <c r="AM24" i="1"/>
  <c r="AN25" i="1" s="1"/>
  <c r="AM23" i="1"/>
  <c r="AM22" i="1"/>
  <c r="AN23" i="1" s="1"/>
  <c r="AM21" i="1"/>
  <c r="AM20" i="1"/>
  <c r="AN21" i="1" s="1"/>
  <c r="AN19" i="1"/>
  <c r="AM19" i="1"/>
  <c r="AM18" i="1"/>
  <c r="AN17" i="1"/>
  <c r="AM17" i="1"/>
  <c r="AM16" i="1"/>
  <c r="AN15" i="1"/>
  <c r="AM15" i="1"/>
  <c r="AM14" i="1"/>
  <c r="AM13" i="1"/>
  <c r="AM12" i="1"/>
  <c r="AN13" i="1" s="1"/>
  <c r="AN11" i="1"/>
  <c r="AM11" i="1"/>
  <c r="AM10" i="1"/>
  <c r="AM9" i="1"/>
  <c r="AM8" i="1"/>
  <c r="AN9" i="1" s="1"/>
  <c r="AM7" i="1"/>
  <c r="AM6" i="1"/>
  <c r="AN7" i="1" s="1"/>
  <c r="AP41" i="1"/>
  <c r="AO41" i="1"/>
  <c r="AO40" i="1"/>
  <c r="AO39" i="1"/>
  <c r="AO38" i="1"/>
  <c r="AP39" i="1" s="1"/>
  <c r="AP37" i="1"/>
  <c r="AO37" i="1"/>
  <c r="AO36" i="1"/>
  <c r="AP35" i="1"/>
  <c r="AO35" i="1"/>
  <c r="AO34" i="1"/>
  <c r="AO33" i="1"/>
  <c r="AO32" i="1"/>
  <c r="AP33" i="1" s="1"/>
  <c r="AP31" i="1"/>
  <c r="AO31" i="1"/>
  <c r="AO30" i="1"/>
  <c r="AO29" i="1"/>
  <c r="AO28" i="1"/>
  <c r="AP29" i="1" s="1"/>
  <c r="AO27" i="1"/>
  <c r="AO26" i="1"/>
  <c r="AP27" i="1" s="1"/>
  <c r="AP25" i="1"/>
  <c r="AO25" i="1"/>
  <c r="AO24" i="1"/>
  <c r="AO23" i="1"/>
  <c r="AO22" i="1"/>
  <c r="AP23" i="1" s="1"/>
  <c r="AP21" i="1"/>
  <c r="AO21" i="1"/>
  <c r="AO20" i="1"/>
  <c r="AP19" i="1"/>
  <c r="AO19" i="1"/>
  <c r="AO18" i="1"/>
  <c r="AO17" i="1"/>
  <c r="AO16" i="1"/>
  <c r="AP17" i="1" s="1"/>
  <c r="AP15" i="1"/>
  <c r="AO15" i="1"/>
  <c r="AO14" i="1"/>
  <c r="AO13" i="1"/>
  <c r="AO12" i="1"/>
  <c r="AP13" i="1" s="1"/>
  <c r="AO11" i="1"/>
  <c r="AO10" i="1"/>
  <c r="AP11" i="1" s="1"/>
  <c r="AP9" i="1"/>
  <c r="AO9" i="1"/>
  <c r="AO8" i="1"/>
  <c r="AO7" i="1"/>
  <c r="AO6" i="1"/>
  <c r="AP7" i="1" s="1"/>
  <c r="AQ41" i="1"/>
  <c r="AQ40" i="1"/>
  <c r="AR41" i="1" s="1"/>
  <c r="AQ39" i="1"/>
  <c r="AQ38" i="1"/>
  <c r="AR39" i="1" s="1"/>
  <c r="AQ37" i="1"/>
  <c r="AQ36" i="1"/>
  <c r="AR37" i="1" s="1"/>
  <c r="AR35" i="1"/>
  <c r="AQ35" i="1"/>
  <c r="AQ34" i="1"/>
  <c r="AR33" i="1"/>
  <c r="AQ33" i="1"/>
  <c r="AQ32" i="1"/>
  <c r="AR31" i="1"/>
  <c r="AQ31" i="1"/>
  <c r="AQ30" i="1"/>
  <c r="AQ29" i="1"/>
  <c r="AQ28" i="1"/>
  <c r="AR29" i="1" s="1"/>
  <c r="AR27" i="1"/>
  <c r="AQ27" i="1"/>
  <c r="AQ26" i="1"/>
  <c r="AQ25" i="1"/>
  <c r="AQ24" i="1"/>
  <c r="AR25" i="1" s="1"/>
  <c r="AQ23" i="1"/>
  <c r="AQ22" i="1"/>
  <c r="AR23" i="1" s="1"/>
  <c r="AQ21" i="1"/>
  <c r="AQ20" i="1"/>
  <c r="AR21" i="1" s="1"/>
  <c r="AR19" i="1"/>
  <c r="AQ19" i="1"/>
  <c r="AQ18" i="1"/>
  <c r="AR17" i="1"/>
  <c r="AQ17" i="1"/>
  <c r="AQ16" i="1"/>
  <c r="AR15" i="1"/>
  <c r="AQ15" i="1"/>
  <c r="AQ14" i="1"/>
  <c r="AQ13" i="1"/>
  <c r="AQ12" i="1"/>
  <c r="AR13" i="1" s="1"/>
  <c r="AR11" i="1"/>
  <c r="AQ11" i="1"/>
  <c r="AQ10" i="1"/>
  <c r="AQ9" i="1"/>
  <c r="AQ8" i="1"/>
  <c r="AR9" i="1" s="1"/>
  <c r="AQ7" i="1"/>
  <c r="AQ6" i="1"/>
  <c r="AR7" i="1" s="1"/>
  <c r="AT41" i="1"/>
  <c r="AS41" i="1"/>
  <c r="AS40" i="1"/>
  <c r="AS39" i="1"/>
  <c r="AS38" i="1"/>
  <c r="AT39" i="1" s="1"/>
  <c r="AT37" i="1"/>
  <c r="AS37" i="1"/>
  <c r="AS36" i="1"/>
  <c r="AT35" i="1"/>
  <c r="AS35" i="1"/>
  <c r="AS34" i="1"/>
  <c r="AS33" i="1"/>
  <c r="AS32" i="1"/>
  <c r="AT33" i="1" s="1"/>
  <c r="AT31" i="1"/>
  <c r="AS31" i="1"/>
  <c r="AS30" i="1"/>
  <c r="AS29" i="1"/>
  <c r="AS28" i="1"/>
  <c r="AT29" i="1" s="1"/>
  <c r="AS27" i="1"/>
  <c r="AS26" i="1"/>
  <c r="AT27" i="1" s="1"/>
  <c r="AT25" i="1"/>
  <c r="AS25" i="1"/>
  <c r="AS24" i="1"/>
  <c r="AS23" i="1"/>
  <c r="AS22" i="1"/>
  <c r="AT23" i="1" s="1"/>
  <c r="AT21" i="1"/>
  <c r="AS21" i="1"/>
  <c r="AS20" i="1"/>
  <c r="AT19" i="1"/>
  <c r="AS19" i="1"/>
  <c r="AS18" i="1"/>
  <c r="AS17" i="1"/>
  <c r="AS16" i="1"/>
  <c r="AT17" i="1" s="1"/>
  <c r="AT15" i="1"/>
  <c r="AS15" i="1"/>
  <c r="AS14" i="1"/>
  <c r="AS13" i="1"/>
  <c r="AS12" i="1"/>
  <c r="AT13" i="1" s="1"/>
  <c r="AS11" i="1"/>
  <c r="AS10" i="1"/>
  <c r="AT11" i="1" s="1"/>
  <c r="AT9" i="1"/>
  <c r="AS9" i="1"/>
  <c r="AS8" i="1"/>
  <c r="AS7" i="1"/>
  <c r="AS6" i="1"/>
  <c r="AT7" i="1" s="1"/>
  <c r="AU41" i="1"/>
  <c r="AU40" i="1"/>
  <c r="AV41" i="1" s="1"/>
  <c r="AU39" i="1"/>
  <c r="AU38" i="1"/>
  <c r="AV39" i="1" s="1"/>
  <c r="AU37" i="1"/>
  <c r="AU36" i="1"/>
  <c r="AV37" i="1" s="1"/>
  <c r="AV35" i="1"/>
  <c r="AU35" i="1"/>
  <c r="AU34" i="1"/>
  <c r="AV33" i="1"/>
  <c r="AU33" i="1"/>
  <c r="AU32" i="1"/>
  <c r="AV31" i="1"/>
  <c r="AU31" i="1"/>
  <c r="AU30" i="1"/>
  <c r="AU29" i="1"/>
  <c r="AU28" i="1"/>
  <c r="AV29" i="1" s="1"/>
  <c r="AV27" i="1"/>
  <c r="AU27" i="1"/>
  <c r="AU26" i="1"/>
  <c r="AU25" i="1"/>
  <c r="AU24" i="1"/>
  <c r="AV25" i="1" s="1"/>
  <c r="AU23" i="1"/>
  <c r="AU22" i="1"/>
  <c r="AV23" i="1" s="1"/>
  <c r="AU21" i="1"/>
  <c r="AU20" i="1"/>
  <c r="AV21" i="1" s="1"/>
  <c r="AV19" i="1"/>
  <c r="AU19" i="1"/>
  <c r="AU18" i="1"/>
  <c r="AV17" i="1"/>
  <c r="AU17" i="1"/>
  <c r="AU16" i="1"/>
  <c r="AV15" i="1"/>
  <c r="AU15" i="1"/>
  <c r="AU14" i="1"/>
  <c r="AU13" i="1"/>
  <c r="AU12" i="1"/>
  <c r="AV13" i="1" s="1"/>
  <c r="AV11" i="1"/>
  <c r="AU11" i="1"/>
  <c r="AU10" i="1"/>
  <c r="AU9" i="1"/>
  <c r="AU8" i="1"/>
  <c r="AV9" i="1" s="1"/>
  <c r="AU7" i="1"/>
  <c r="AU6" i="1"/>
  <c r="AV7" i="1" s="1"/>
  <c r="AX41" i="1"/>
  <c r="AW41" i="1"/>
  <c r="AW40" i="1"/>
  <c r="AW39" i="1"/>
  <c r="AW38" i="1"/>
  <c r="AX39" i="1" s="1"/>
  <c r="AX37" i="1"/>
  <c r="AW37" i="1"/>
  <c r="AW36" i="1"/>
  <c r="AX35" i="1"/>
  <c r="AW35" i="1"/>
  <c r="AW34" i="1"/>
  <c r="AW33" i="1"/>
  <c r="AW32" i="1"/>
  <c r="AX33" i="1" s="1"/>
  <c r="AX31" i="1"/>
  <c r="AW31" i="1"/>
  <c r="AW30" i="1"/>
  <c r="AW29" i="1"/>
  <c r="AW28" i="1"/>
  <c r="AX29" i="1" s="1"/>
  <c r="AW27" i="1"/>
  <c r="AW26" i="1"/>
  <c r="AX27" i="1" s="1"/>
  <c r="AX25" i="1"/>
  <c r="AW25" i="1"/>
  <c r="AW24" i="1"/>
  <c r="AW23" i="1"/>
  <c r="AW22" i="1"/>
  <c r="AX23" i="1" s="1"/>
  <c r="AX21" i="1"/>
  <c r="AW21" i="1"/>
  <c r="AW20" i="1"/>
  <c r="AX19" i="1"/>
  <c r="AW19" i="1"/>
  <c r="AW18" i="1"/>
  <c r="AW17" i="1"/>
  <c r="AW16" i="1"/>
  <c r="AX17" i="1" s="1"/>
  <c r="AX15" i="1"/>
  <c r="AW15" i="1"/>
  <c r="AW14" i="1"/>
  <c r="AW13" i="1"/>
  <c r="AW12" i="1"/>
  <c r="AX13" i="1" s="1"/>
  <c r="AW11" i="1"/>
  <c r="AW10" i="1"/>
  <c r="AX11" i="1" s="1"/>
  <c r="AX9" i="1"/>
  <c r="AW9" i="1"/>
  <c r="AW8" i="1"/>
  <c r="AW7" i="1"/>
  <c r="AW6" i="1"/>
  <c r="AX7" i="1" s="1"/>
  <c r="AZ41" i="1"/>
  <c r="AY41" i="1"/>
  <c r="AY40" i="1"/>
  <c r="AY39" i="1"/>
  <c r="AY38" i="1"/>
  <c r="AZ39" i="1" s="1"/>
  <c r="AZ37" i="1"/>
  <c r="AY37" i="1"/>
  <c r="AY36" i="1"/>
  <c r="AZ35" i="1"/>
  <c r="AY35" i="1"/>
  <c r="AY34" i="1"/>
  <c r="AY33" i="1"/>
  <c r="AY32" i="1"/>
  <c r="AZ33" i="1" s="1"/>
  <c r="AZ31" i="1"/>
  <c r="AY31" i="1"/>
  <c r="AY30" i="1"/>
  <c r="AY29" i="1"/>
  <c r="AY28" i="1"/>
  <c r="AZ29" i="1" s="1"/>
  <c r="AY27" i="1"/>
  <c r="AY26" i="1"/>
  <c r="AZ27" i="1" s="1"/>
  <c r="AZ25" i="1"/>
  <c r="AY25" i="1"/>
  <c r="AY24" i="1"/>
  <c r="AY23" i="1"/>
  <c r="AY22" i="1"/>
  <c r="AZ23" i="1" s="1"/>
  <c r="AZ21" i="1"/>
  <c r="AY21" i="1"/>
  <c r="AY20" i="1"/>
  <c r="AZ19" i="1"/>
  <c r="AY19" i="1"/>
  <c r="AY18" i="1"/>
  <c r="AY17" i="1"/>
  <c r="AY16" i="1"/>
  <c r="AZ17" i="1" s="1"/>
  <c r="AZ15" i="1"/>
  <c r="AY15" i="1"/>
  <c r="AY14" i="1"/>
  <c r="AY13" i="1"/>
  <c r="AY12" i="1"/>
  <c r="AZ13" i="1" s="1"/>
  <c r="AY11" i="1"/>
  <c r="AY10" i="1"/>
  <c r="AZ11" i="1" s="1"/>
  <c r="AZ9" i="1"/>
  <c r="AY9" i="1"/>
  <c r="AY8" i="1"/>
  <c r="AY7" i="1"/>
  <c r="AY6" i="1"/>
  <c r="AZ7" i="1" s="1"/>
  <c r="BA41" i="1"/>
  <c r="BA40" i="1"/>
  <c r="BB41" i="1" s="1"/>
  <c r="BA39" i="1"/>
  <c r="BA38" i="1"/>
  <c r="BB39" i="1" s="1"/>
  <c r="BA37" i="1"/>
  <c r="BA36" i="1"/>
  <c r="BB37" i="1" s="1"/>
  <c r="BB35" i="1"/>
  <c r="BA35" i="1"/>
  <c r="BA34" i="1"/>
  <c r="BB33" i="1"/>
  <c r="BA33" i="1"/>
  <c r="BA32" i="1"/>
  <c r="BB31" i="1"/>
  <c r="BA31" i="1"/>
  <c r="BA30" i="1"/>
  <c r="BA29" i="1"/>
  <c r="BA28" i="1"/>
  <c r="BB29" i="1" s="1"/>
  <c r="BB27" i="1"/>
  <c r="BA27" i="1"/>
  <c r="BA26" i="1"/>
  <c r="BA25" i="1"/>
  <c r="BA24" i="1"/>
  <c r="BB25" i="1" s="1"/>
  <c r="BA23" i="1"/>
  <c r="BA22" i="1"/>
  <c r="BB23" i="1" s="1"/>
  <c r="BA21" i="1"/>
  <c r="BA20" i="1"/>
  <c r="BB21" i="1" s="1"/>
  <c r="BB19" i="1"/>
  <c r="BA19" i="1"/>
  <c r="BA18" i="1"/>
  <c r="BB17" i="1"/>
  <c r="BA17" i="1"/>
  <c r="BA16" i="1"/>
  <c r="BB15" i="1"/>
  <c r="BA15" i="1"/>
  <c r="BA14" i="1"/>
  <c r="BA13" i="1"/>
  <c r="BA12" i="1"/>
  <c r="BB13" i="1" s="1"/>
  <c r="BB11" i="1"/>
  <c r="BA11" i="1"/>
  <c r="BA10" i="1"/>
  <c r="BA9" i="1"/>
  <c r="BA8" i="1"/>
  <c r="BB9" i="1" s="1"/>
  <c r="BA7" i="1"/>
  <c r="BA6" i="1"/>
  <c r="BB7" i="1" s="1"/>
  <c r="BC41" i="1"/>
  <c r="BC40" i="1"/>
  <c r="BD41" i="1" s="1"/>
  <c r="BC39" i="1"/>
  <c r="BC38" i="1"/>
  <c r="BD39" i="1" s="1"/>
  <c r="BC37" i="1"/>
  <c r="BC36" i="1"/>
  <c r="BD37" i="1" s="1"/>
  <c r="BD35" i="1"/>
  <c r="BC35" i="1"/>
  <c r="BC34" i="1"/>
  <c r="BD33" i="1"/>
  <c r="BC33" i="1"/>
  <c r="BC32" i="1"/>
  <c r="BD31" i="1"/>
  <c r="BC31" i="1"/>
  <c r="BC30" i="1"/>
  <c r="BC29" i="1"/>
  <c r="BC28" i="1"/>
  <c r="BD29" i="1" s="1"/>
  <c r="BD27" i="1"/>
  <c r="BC27" i="1"/>
  <c r="BC26" i="1"/>
  <c r="BC25" i="1"/>
  <c r="BC24" i="1"/>
  <c r="BD25" i="1" s="1"/>
  <c r="BC23" i="1"/>
  <c r="BC22" i="1"/>
  <c r="BD23" i="1" s="1"/>
  <c r="BC21" i="1"/>
  <c r="BC20" i="1"/>
  <c r="BD21" i="1" s="1"/>
  <c r="BD19" i="1"/>
  <c r="BC19" i="1"/>
  <c r="BC18" i="1"/>
  <c r="BD17" i="1"/>
  <c r="BC17" i="1"/>
  <c r="BC16" i="1"/>
  <c r="BD15" i="1"/>
  <c r="BC15" i="1"/>
  <c r="BC14" i="1"/>
  <c r="BC13" i="1"/>
  <c r="BC12" i="1"/>
  <c r="BD13" i="1" s="1"/>
  <c r="BD11" i="1"/>
  <c r="BC11" i="1"/>
  <c r="BC10" i="1"/>
  <c r="BC9" i="1"/>
  <c r="BC8" i="1"/>
  <c r="BD9" i="1" s="1"/>
  <c r="BC7" i="1"/>
  <c r="BC6" i="1"/>
  <c r="BD7" i="1" s="1"/>
  <c r="BE41" i="1"/>
  <c r="BE40" i="1"/>
  <c r="BF41" i="1" s="1"/>
  <c r="BE39" i="1"/>
  <c r="BE38" i="1"/>
  <c r="BF39" i="1" s="1"/>
  <c r="BE37" i="1"/>
  <c r="BE36" i="1"/>
  <c r="BF37" i="1" s="1"/>
  <c r="BF35" i="1"/>
  <c r="BE35" i="1"/>
  <c r="BE34" i="1"/>
  <c r="BF33" i="1"/>
  <c r="BE33" i="1"/>
  <c r="BE32" i="1"/>
  <c r="BF31" i="1"/>
  <c r="BE31" i="1"/>
  <c r="BE30" i="1"/>
  <c r="BE29" i="1"/>
  <c r="BE28" i="1"/>
  <c r="BF29" i="1" s="1"/>
  <c r="BF27" i="1"/>
  <c r="BE27" i="1"/>
  <c r="BE26" i="1"/>
  <c r="BE25" i="1"/>
  <c r="BE24" i="1"/>
  <c r="BF25" i="1" s="1"/>
  <c r="BE23" i="1"/>
  <c r="BE22" i="1"/>
  <c r="BF23" i="1" s="1"/>
  <c r="BE21" i="1"/>
  <c r="BE20" i="1"/>
  <c r="BF21" i="1" s="1"/>
  <c r="BF19" i="1"/>
  <c r="BE19" i="1"/>
  <c r="BE18" i="1"/>
  <c r="BF17" i="1"/>
  <c r="BE17" i="1"/>
  <c r="BE16" i="1"/>
  <c r="BF15" i="1"/>
  <c r="BE15" i="1"/>
  <c r="BE14" i="1"/>
  <c r="BE13" i="1"/>
  <c r="BE12" i="1"/>
  <c r="BF13" i="1" s="1"/>
  <c r="BF11" i="1"/>
  <c r="BE11" i="1"/>
  <c r="BE10" i="1"/>
  <c r="BE9" i="1"/>
  <c r="BE8" i="1"/>
  <c r="BF9" i="1" s="1"/>
  <c r="BE7" i="1"/>
  <c r="BE6" i="1"/>
  <c r="BF7" i="1" s="1"/>
  <c r="BG41" i="1"/>
  <c r="BG40" i="1"/>
  <c r="BH41" i="1" s="1"/>
  <c r="BG39" i="1"/>
  <c r="BG38" i="1"/>
  <c r="BH39" i="1" s="1"/>
  <c r="BG37" i="1"/>
  <c r="BG36" i="1"/>
  <c r="BH37" i="1" s="1"/>
  <c r="BH35" i="1"/>
  <c r="BG35" i="1"/>
  <c r="BG34" i="1"/>
  <c r="BH33" i="1"/>
  <c r="BG33" i="1"/>
  <c r="BG32" i="1"/>
  <c r="BH31" i="1"/>
  <c r="BG31" i="1"/>
  <c r="BG30" i="1"/>
  <c r="BG29" i="1"/>
  <c r="BG28" i="1"/>
  <c r="BH29" i="1" s="1"/>
  <c r="BH27" i="1"/>
  <c r="BG27" i="1"/>
  <c r="BG26" i="1"/>
  <c r="BG25" i="1"/>
  <c r="BG24" i="1"/>
  <c r="BH25" i="1" s="1"/>
  <c r="BG23" i="1"/>
  <c r="BG22" i="1"/>
  <c r="BH23" i="1" s="1"/>
  <c r="BG21" i="1"/>
  <c r="BG20" i="1"/>
  <c r="BH21" i="1" s="1"/>
  <c r="BH19" i="1"/>
  <c r="BG19" i="1"/>
  <c r="BG18" i="1"/>
  <c r="BH17" i="1"/>
  <c r="BG17" i="1"/>
  <c r="BG16" i="1"/>
  <c r="BH15" i="1"/>
  <c r="BG15" i="1"/>
  <c r="BG14" i="1"/>
  <c r="BG13" i="1"/>
  <c r="BG12" i="1"/>
  <c r="BH13" i="1" s="1"/>
  <c r="BH11" i="1"/>
  <c r="BG11" i="1"/>
  <c r="BG10" i="1"/>
  <c r="BG9" i="1"/>
  <c r="BG8" i="1"/>
  <c r="BH9" i="1" s="1"/>
  <c r="BG7" i="1"/>
  <c r="BG6" i="1"/>
  <c r="BH7" i="1" s="1"/>
  <c r="BJ41" i="1"/>
  <c r="BI41" i="1"/>
  <c r="BI40" i="1"/>
  <c r="BI39" i="1"/>
  <c r="BI38" i="1"/>
  <c r="BJ39" i="1" s="1"/>
  <c r="BI37" i="1"/>
  <c r="BI36" i="1"/>
  <c r="BJ37" i="1" s="1"/>
  <c r="BI35" i="1"/>
  <c r="BI34" i="1"/>
  <c r="BJ35" i="1" s="1"/>
  <c r="BJ33" i="1"/>
  <c r="BI33" i="1"/>
  <c r="BI32" i="1"/>
  <c r="BJ31" i="1"/>
  <c r="BI31" i="1"/>
  <c r="BI30" i="1"/>
  <c r="BI29" i="1"/>
  <c r="BI28" i="1"/>
  <c r="BJ29" i="1" s="1"/>
  <c r="BJ27" i="1"/>
  <c r="BI27" i="1"/>
  <c r="BI26" i="1"/>
  <c r="BJ25" i="1"/>
  <c r="BI25" i="1"/>
  <c r="BI24" i="1"/>
  <c r="BI23" i="1"/>
  <c r="BI22" i="1"/>
  <c r="BJ23" i="1" s="1"/>
  <c r="BI21" i="1"/>
  <c r="BI20" i="1"/>
  <c r="BJ21" i="1" s="1"/>
  <c r="BI19" i="1"/>
  <c r="BI18" i="1"/>
  <c r="BJ19" i="1" s="1"/>
  <c r="BJ17" i="1"/>
  <c r="BI17" i="1"/>
  <c r="BI16" i="1"/>
  <c r="BJ15" i="1"/>
  <c r="BI15" i="1"/>
  <c r="BI14" i="1"/>
  <c r="BI13" i="1"/>
  <c r="BI12" i="1"/>
  <c r="BJ13" i="1" s="1"/>
  <c r="BJ11" i="1"/>
  <c r="BI11" i="1"/>
  <c r="BI10" i="1"/>
  <c r="BJ9" i="1"/>
  <c r="BI9" i="1"/>
  <c r="BI8" i="1"/>
  <c r="BI7" i="1"/>
  <c r="BI6" i="1"/>
  <c r="BJ7" i="1" s="1"/>
  <c r="BL41" i="1"/>
  <c r="BL39" i="1"/>
  <c r="BL37" i="1"/>
  <c r="BL35" i="1"/>
  <c r="BL33" i="1"/>
  <c r="BL31" i="1"/>
  <c r="BL29" i="1"/>
  <c r="BL27" i="1"/>
  <c r="BL25" i="1"/>
  <c r="BL23" i="1"/>
  <c r="BL21" i="1"/>
  <c r="BL19" i="1"/>
  <c r="BL17" i="1"/>
  <c r="BL15" i="1"/>
  <c r="BL13" i="1"/>
  <c r="BL11" i="1"/>
  <c r="BL9" i="1"/>
  <c r="BL7" i="1"/>
  <c r="BK41" i="1"/>
  <c r="BK39" i="1"/>
  <c r="BK37" i="1"/>
  <c r="BK35" i="1"/>
  <c r="BK33" i="1"/>
  <c r="BK31" i="1"/>
  <c r="BK29" i="1"/>
  <c r="BK27" i="1"/>
  <c r="BK25" i="1"/>
  <c r="BK23" i="1"/>
  <c r="BK21" i="1"/>
  <c r="BK19" i="1"/>
  <c r="BK17" i="1"/>
  <c r="BK15" i="1"/>
  <c r="BK13" i="1"/>
  <c r="BK11" i="1"/>
  <c r="BK9" i="1"/>
  <c r="BK7" i="1"/>
  <c r="A113" i="1" l="1"/>
  <c r="B97" i="1"/>
  <c r="B129" i="1"/>
  <c r="B103" i="1"/>
  <c r="A109" i="1"/>
  <c r="B119" i="1"/>
  <c r="A125" i="1"/>
  <c r="C97" i="1"/>
  <c r="C113" i="1"/>
  <c r="C129" i="1"/>
  <c r="C103" i="1"/>
  <c r="C119" i="1"/>
  <c r="C99" i="1"/>
  <c r="C115" i="1"/>
  <c r="C131" i="1"/>
  <c r="E119" i="1"/>
  <c r="F103" i="1"/>
  <c r="E125" i="1"/>
  <c r="F105" i="1"/>
  <c r="E111" i="1"/>
  <c r="F121" i="1"/>
  <c r="E127" i="1"/>
  <c r="E97" i="1"/>
  <c r="E113" i="1"/>
  <c r="F129" i="1"/>
  <c r="E109" i="1"/>
  <c r="E99" i="1"/>
  <c r="E115" i="1"/>
  <c r="E131" i="1"/>
  <c r="G113" i="1"/>
  <c r="H97" i="1"/>
  <c r="H129" i="1"/>
  <c r="H103" i="1"/>
  <c r="G109" i="1"/>
  <c r="H119" i="1"/>
  <c r="G125" i="1"/>
  <c r="I113" i="1"/>
  <c r="J97" i="1"/>
  <c r="J129" i="1"/>
  <c r="J103" i="1"/>
  <c r="I109" i="1"/>
  <c r="J119" i="1"/>
  <c r="I125" i="1"/>
  <c r="K113" i="1"/>
  <c r="K97" i="1"/>
  <c r="K129" i="1"/>
  <c r="K103" i="1"/>
  <c r="K109" i="1"/>
  <c r="L119" i="1"/>
  <c r="K125" i="1"/>
  <c r="M97" i="1"/>
  <c r="M113" i="1"/>
  <c r="M129" i="1"/>
  <c r="M103" i="1"/>
  <c r="M119" i="1"/>
  <c r="M99" i="1"/>
  <c r="M115" i="1"/>
  <c r="M131" i="1"/>
  <c r="P117" i="1"/>
  <c r="O97" i="1"/>
  <c r="O129" i="1"/>
  <c r="O103" i="1"/>
  <c r="P113" i="1"/>
  <c r="O119" i="1"/>
  <c r="O123" i="1"/>
  <c r="P107" i="1"/>
  <c r="O101" i="1"/>
  <c r="Q119" i="1"/>
  <c r="Q109" i="1"/>
  <c r="R105" i="1"/>
  <c r="Q111" i="1"/>
  <c r="R121" i="1"/>
  <c r="Q127" i="1"/>
  <c r="Q97" i="1"/>
  <c r="Q113" i="1"/>
  <c r="R129" i="1"/>
  <c r="R103" i="1"/>
  <c r="Q125" i="1"/>
  <c r="Q99" i="1"/>
  <c r="Q115" i="1"/>
  <c r="Q131" i="1"/>
  <c r="S113" i="1"/>
  <c r="S103" i="1"/>
  <c r="S119" i="1"/>
  <c r="S109" i="1"/>
  <c r="S125" i="1"/>
  <c r="T97" i="1"/>
  <c r="S129" i="1"/>
  <c r="U113" i="1"/>
  <c r="U97" i="1"/>
  <c r="U129" i="1"/>
  <c r="V103" i="1"/>
  <c r="U109" i="1"/>
  <c r="V119" i="1"/>
  <c r="U125" i="1"/>
  <c r="W97" i="1"/>
  <c r="W113" i="1"/>
  <c r="W129" i="1"/>
  <c r="W103" i="1"/>
  <c r="W119" i="1"/>
  <c r="W99" i="1"/>
  <c r="W115" i="1"/>
  <c r="W131" i="1"/>
  <c r="Y97" i="1"/>
  <c r="Y113" i="1"/>
  <c r="Z129" i="1"/>
  <c r="Z103" i="1"/>
  <c r="Z105" i="1"/>
  <c r="Y111" i="1"/>
  <c r="Z121" i="1"/>
  <c r="Y127" i="1"/>
  <c r="Y109" i="1"/>
  <c r="Y119" i="1"/>
  <c r="Y99" i="1"/>
  <c r="Y115" i="1"/>
  <c r="Z125" i="1"/>
  <c r="Y131" i="1"/>
  <c r="AA113" i="1"/>
  <c r="AB97" i="1"/>
  <c r="AB129" i="1"/>
  <c r="AB103" i="1"/>
  <c r="AA109" i="1"/>
  <c r="AB119" i="1"/>
  <c r="AA125" i="1"/>
  <c r="AC97" i="1"/>
  <c r="AC113" i="1"/>
  <c r="AC129" i="1"/>
  <c r="AC103" i="1"/>
  <c r="AC119" i="1"/>
  <c r="AC99" i="1"/>
  <c r="AC115" i="1"/>
  <c r="AC131" i="1"/>
  <c r="AE107" i="1"/>
  <c r="AE97" i="1"/>
  <c r="AE129" i="1"/>
  <c r="AE103" i="1"/>
  <c r="AF113" i="1"/>
  <c r="AE119" i="1"/>
  <c r="AE117" i="1"/>
  <c r="AE123" i="1"/>
  <c r="AF101" i="1"/>
  <c r="AG97" i="1"/>
  <c r="AG113" i="1"/>
  <c r="AG129" i="1"/>
  <c r="AG103" i="1"/>
  <c r="AG119" i="1"/>
  <c r="AG99" i="1"/>
  <c r="AG115" i="1"/>
  <c r="AG131" i="1"/>
  <c r="AJ117" i="1"/>
  <c r="AI97" i="1"/>
  <c r="AJ107" i="1"/>
  <c r="AI129" i="1"/>
  <c r="AI103" i="1"/>
  <c r="AJ113" i="1"/>
  <c r="AI119" i="1"/>
  <c r="AI101" i="1"/>
  <c r="AI123" i="1"/>
  <c r="AK113" i="1"/>
  <c r="AL97" i="1"/>
  <c r="AL129" i="1"/>
  <c r="AL103" i="1"/>
  <c r="AK109" i="1"/>
  <c r="AL119" i="1"/>
  <c r="AK125" i="1"/>
  <c r="AM113" i="1"/>
  <c r="AM97" i="1"/>
  <c r="AM129" i="1"/>
  <c r="AM103" i="1"/>
  <c r="AM109" i="1"/>
  <c r="AN119" i="1"/>
  <c r="AM125" i="1"/>
  <c r="AO113" i="1"/>
  <c r="AO103" i="1"/>
  <c r="AO109" i="1"/>
  <c r="AP119" i="1"/>
  <c r="AO125" i="1"/>
  <c r="AP97" i="1"/>
  <c r="AP129" i="1"/>
  <c r="AQ117" i="1"/>
  <c r="AR123" i="1"/>
  <c r="AR97" i="1"/>
  <c r="AQ103" i="1"/>
  <c r="AR113" i="1"/>
  <c r="AQ119" i="1"/>
  <c r="AR129" i="1"/>
  <c r="AQ107" i="1"/>
  <c r="AQ101" i="1"/>
  <c r="AS97" i="1"/>
  <c r="AS113" i="1"/>
  <c r="AS129" i="1"/>
  <c r="AS103" i="1"/>
  <c r="AS119" i="1"/>
  <c r="AS99" i="1"/>
  <c r="AS115" i="1"/>
  <c r="AS131" i="1"/>
  <c r="AV101" i="1"/>
  <c r="AV123" i="1"/>
  <c r="AV97" i="1"/>
  <c r="AU103" i="1"/>
  <c r="AV113" i="1"/>
  <c r="AU119" i="1"/>
  <c r="AV129" i="1"/>
  <c r="AU107" i="1"/>
  <c r="AU117" i="1"/>
  <c r="AX117" i="1"/>
  <c r="AX123" i="1"/>
  <c r="AX97" i="1"/>
  <c r="AW103" i="1"/>
  <c r="AX113" i="1"/>
  <c r="AW119" i="1"/>
  <c r="AX129" i="1"/>
  <c r="AW101" i="1"/>
  <c r="AW107" i="1"/>
  <c r="AW109" i="1"/>
  <c r="AW125" i="1"/>
  <c r="AY97" i="1"/>
  <c r="AY113" i="1"/>
  <c r="AY129" i="1"/>
  <c r="AY103" i="1"/>
  <c r="AY119" i="1"/>
  <c r="AY99" i="1"/>
  <c r="AY115" i="1"/>
  <c r="AY131" i="1"/>
  <c r="BA97" i="1"/>
  <c r="BA113" i="1"/>
  <c r="BA129" i="1"/>
  <c r="BA103" i="1"/>
  <c r="BA119" i="1"/>
  <c r="BA99" i="1"/>
  <c r="BA115" i="1"/>
  <c r="BA131" i="1"/>
  <c r="BC97" i="1"/>
  <c r="BC113" i="1"/>
  <c r="BC129" i="1"/>
  <c r="BC103" i="1"/>
  <c r="BC119" i="1"/>
  <c r="BC99" i="1"/>
  <c r="BC115" i="1"/>
  <c r="BC131" i="1"/>
  <c r="BE97" i="1"/>
  <c r="BE113" i="1"/>
  <c r="BE129" i="1"/>
  <c r="BE103" i="1"/>
  <c r="BE119" i="1"/>
  <c r="BE99" i="1"/>
  <c r="BE115" i="1"/>
  <c r="BE131" i="1"/>
  <c r="BG97" i="1"/>
  <c r="BG113" i="1"/>
  <c r="BG129" i="1"/>
  <c r="BG103" i="1"/>
  <c r="BG119" i="1"/>
  <c r="BG99" i="1"/>
  <c r="BG115" i="1"/>
  <c r="BG131" i="1"/>
  <c r="BI97" i="1"/>
  <c r="BI113" i="1"/>
  <c r="BI129" i="1"/>
  <c r="BI103" i="1"/>
  <c r="BI119" i="1"/>
  <c r="BI99" i="1"/>
  <c r="BI115" i="1"/>
  <c r="BI131" i="1"/>
  <c r="AA82" i="1"/>
  <c r="Y80" i="1"/>
  <c r="M84" i="1"/>
  <c r="K82" i="1"/>
  <c r="I80" i="1"/>
  <c r="G78" i="1"/>
  <c r="E76" i="1"/>
  <c r="C74" i="1"/>
  <c r="C90" i="1"/>
  <c r="A88" i="1"/>
  <c r="AE76" i="1"/>
  <c r="AF86" i="1"/>
  <c r="AC74" i="1"/>
  <c r="AD84" i="1"/>
  <c r="AC90" i="1"/>
  <c r="AA88" i="1"/>
  <c r="Y86" i="1"/>
  <c r="X78" i="1"/>
  <c r="W84" i="1"/>
  <c r="V76" i="1"/>
  <c r="U82" i="1"/>
  <c r="T74" i="1"/>
  <c r="S80" i="1"/>
  <c r="T90" i="1"/>
  <c r="Q78" i="1"/>
  <c r="R88" i="1"/>
  <c r="O76" i="1"/>
  <c r="P86" i="1"/>
  <c r="M74" i="1"/>
  <c r="M90" i="1"/>
  <c r="K88" i="1"/>
  <c r="I86" i="1"/>
  <c r="G84" i="1"/>
  <c r="E82" i="1"/>
  <c r="C80" i="1"/>
  <c r="A78" i="1"/>
  <c r="AE88" i="1"/>
  <c r="AC86" i="1"/>
  <c r="AA84" i="1"/>
  <c r="Y82" i="1"/>
  <c r="W80" i="1"/>
  <c r="U78" i="1"/>
  <c r="S76" i="1"/>
  <c r="Q74" i="1"/>
  <c r="Q90" i="1"/>
  <c r="O88" i="1"/>
  <c r="M86" i="1"/>
  <c r="K84" i="1"/>
  <c r="I82" i="1"/>
  <c r="G80" i="1"/>
  <c r="E78" i="1"/>
  <c r="C76" i="1"/>
  <c r="A74" i="1"/>
  <c r="A90" i="1"/>
  <c r="BI84" i="1"/>
  <c r="BE80" i="1"/>
  <c r="BC78" i="1"/>
  <c r="BA76" i="1"/>
  <c r="AY74" i="1"/>
  <c r="AY90" i="1"/>
  <c r="AW88" i="1"/>
  <c r="AU86" i="1"/>
  <c r="AS84" i="1"/>
  <c r="AQ82" i="1"/>
  <c r="AO80" i="1"/>
  <c r="AM78" i="1"/>
  <c r="AK76" i="1"/>
  <c r="AI74" i="1"/>
  <c r="AI90" i="1"/>
  <c r="AG88" i="1"/>
  <c r="BI74" i="1"/>
  <c r="BI90" i="1"/>
  <c r="BH82" i="1"/>
  <c r="BG88" i="1"/>
  <c r="BE86" i="1"/>
  <c r="BC84" i="1"/>
  <c r="BA82" i="1"/>
  <c r="AY80" i="1"/>
  <c r="AW78" i="1"/>
  <c r="AU76" i="1"/>
  <c r="AS74" i="1"/>
  <c r="AS90" i="1"/>
  <c r="AQ88" i="1"/>
  <c r="AO86" i="1"/>
  <c r="AM84" i="1"/>
  <c r="AK82" i="1"/>
  <c r="AI80" i="1"/>
  <c r="AG78" i="1"/>
  <c r="BI86" i="1"/>
  <c r="BG84" i="1"/>
  <c r="BE82" i="1"/>
  <c r="BC80" i="1"/>
  <c r="BA78" i="1"/>
  <c r="AY76" i="1"/>
  <c r="AW74" i="1"/>
  <c r="AW90" i="1"/>
  <c r="AU88" i="1"/>
  <c r="AS86" i="1"/>
  <c r="AQ84" i="1"/>
  <c r="AO82" i="1"/>
  <c r="AM80" i="1"/>
  <c r="AK78" i="1"/>
  <c r="AI76" i="1"/>
  <c r="AG74" i="1"/>
  <c r="AG90" i="1"/>
  <c r="A62" i="1"/>
  <c r="A52" i="1"/>
  <c r="A48" i="1"/>
  <c r="A64" i="1"/>
  <c r="C62" i="1"/>
  <c r="C52" i="1"/>
  <c r="C48" i="1"/>
  <c r="C64" i="1"/>
  <c r="F50" i="1"/>
  <c r="E52" i="1"/>
  <c r="F62" i="1"/>
  <c r="E56" i="1"/>
  <c r="G62" i="1"/>
  <c r="G48" i="1"/>
  <c r="G64" i="1"/>
  <c r="I62" i="1"/>
  <c r="I52" i="1"/>
  <c r="I48" i="1"/>
  <c r="I64" i="1"/>
  <c r="K60" i="1"/>
  <c r="K62" i="1"/>
  <c r="K52" i="1"/>
  <c r="M50" i="1"/>
  <c r="M62" i="1"/>
  <c r="M52" i="1"/>
  <c r="M56" i="1"/>
  <c r="O50" i="1"/>
  <c r="O62" i="1"/>
  <c r="O52" i="1"/>
  <c r="P56" i="1"/>
  <c r="R62" i="1"/>
  <c r="R52" i="1"/>
  <c r="Q58" i="1"/>
  <c r="S62" i="1"/>
  <c r="T52" i="1"/>
  <c r="S58" i="1"/>
  <c r="V56" i="1"/>
  <c r="U62" i="1"/>
  <c r="U52" i="1"/>
  <c r="U50" i="1"/>
  <c r="U48" i="1"/>
  <c r="U64" i="1"/>
  <c r="W62" i="1"/>
  <c r="W52" i="1"/>
  <c r="W48" i="1"/>
  <c r="W64" i="1"/>
  <c r="Y60" i="1"/>
  <c r="Y62" i="1"/>
  <c r="Y52" i="1"/>
  <c r="AB56" i="1"/>
  <c r="AA62" i="1"/>
  <c r="AB50" i="1"/>
  <c r="AA48" i="1"/>
  <c r="AA64" i="1"/>
  <c r="AC52" i="1"/>
  <c r="AC62" i="1"/>
  <c r="AC48" i="1"/>
  <c r="AD58" i="1"/>
  <c r="AC64" i="1"/>
  <c r="AE50" i="1"/>
  <c r="AE48" i="1"/>
  <c r="AE64" i="1"/>
  <c r="AG50" i="1"/>
  <c r="AG62" i="1"/>
  <c r="AG52" i="1"/>
  <c r="AH56" i="1"/>
  <c r="AI56" i="1"/>
  <c r="AI62" i="1"/>
  <c r="AI52" i="1"/>
  <c r="AI50" i="1"/>
  <c r="AI48" i="1"/>
  <c r="AI64" i="1"/>
  <c r="AK56" i="1"/>
  <c r="AK62" i="1"/>
  <c r="AK52" i="1"/>
  <c r="AM62" i="1"/>
  <c r="AM52" i="1"/>
  <c r="AM48" i="1"/>
  <c r="AM64" i="1"/>
  <c r="AO50" i="1"/>
  <c r="AP56" i="1"/>
  <c r="AO52" i="1"/>
  <c r="AP62" i="1"/>
  <c r="AO58" i="1"/>
  <c r="AQ62" i="1"/>
  <c r="AQ52" i="1"/>
  <c r="AQ48" i="1"/>
  <c r="AQ64" i="1"/>
  <c r="AS56" i="1"/>
  <c r="AS62" i="1"/>
  <c r="AT52" i="1"/>
  <c r="AS58" i="1"/>
  <c r="AS50" i="1"/>
  <c r="AU62" i="1"/>
  <c r="AU52" i="1"/>
  <c r="AU48" i="1"/>
  <c r="AU64" i="1"/>
  <c r="AW62" i="1"/>
  <c r="AW52" i="1"/>
  <c r="AX56" i="1"/>
  <c r="AX50" i="1"/>
  <c r="AY50" i="1"/>
  <c r="AY62" i="1"/>
  <c r="AY52" i="1"/>
  <c r="AY56" i="1"/>
  <c r="BA62" i="1"/>
  <c r="BA52" i="1"/>
  <c r="BA50" i="1"/>
  <c r="BA56" i="1"/>
  <c r="BC62" i="1"/>
  <c r="BC52" i="1"/>
  <c r="BC48" i="1"/>
  <c r="BC64" i="1"/>
  <c r="BF50" i="1"/>
  <c r="BE62" i="1"/>
  <c r="BE52" i="1"/>
  <c r="BF56" i="1"/>
  <c r="BG62" i="1"/>
  <c r="BG52" i="1"/>
  <c r="BG48" i="1"/>
  <c r="BG64" i="1"/>
  <c r="BI62" i="1"/>
  <c r="BI52" i="1"/>
  <c r="BI48" i="1"/>
  <c r="BI64" i="1"/>
  <c r="G133" i="1" l="1"/>
  <c r="BK8" i="1"/>
  <c r="C133" i="1"/>
  <c r="B133" i="1"/>
  <c r="A133" i="1"/>
  <c r="C66" i="1"/>
  <c r="B66" i="1"/>
  <c r="A66" i="1"/>
  <c r="BK130" i="1" l="1"/>
  <c r="BK128" i="1"/>
  <c r="BK126" i="1"/>
  <c r="BK124" i="1"/>
  <c r="BK122" i="1"/>
  <c r="BK120" i="1"/>
  <c r="BK118" i="1"/>
  <c r="BK116" i="1"/>
  <c r="BK114" i="1"/>
  <c r="BK112" i="1"/>
  <c r="BK110" i="1"/>
  <c r="BK108" i="1"/>
  <c r="BK106" i="1"/>
  <c r="BK104" i="1"/>
  <c r="BK102" i="1"/>
  <c r="BK100" i="1"/>
  <c r="BK98" i="1"/>
  <c r="BK96" i="1"/>
  <c r="BK89" i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  <c r="BK40" i="1"/>
  <c r="BK38" i="1"/>
  <c r="BK36" i="1"/>
  <c r="BK34" i="1"/>
  <c r="BK32" i="1"/>
  <c r="BK30" i="1"/>
  <c r="BK28" i="1"/>
  <c r="BK26" i="1"/>
  <c r="BK24" i="1"/>
  <c r="BK22" i="1"/>
  <c r="BK20" i="1"/>
  <c r="BK18" i="1"/>
  <c r="BK16" i="1"/>
  <c r="BK14" i="1"/>
  <c r="BK12" i="1"/>
  <c r="BK10" i="1"/>
  <c r="BK6" i="1"/>
</calcChain>
</file>

<file path=xl/sharedStrings.xml><?xml version="1.0" encoding="utf-8"?>
<sst xmlns="http://schemas.openxmlformats.org/spreadsheetml/2006/main" count="190" uniqueCount="33">
  <si>
    <t>Outputs</t>
  </si>
  <si>
    <t>Inputs</t>
  </si>
  <si>
    <t>Enter:</t>
  </si>
  <si>
    <t>Leave blank for empty slots</t>
  </si>
  <si>
    <t>&lt;----</t>
  </si>
  <si>
    <t>NV8576 Port Enumeration</t>
  </si>
  <si>
    <t>Page 1—Upper Bays</t>
  </si>
  <si>
    <t>Page 2—Lower Bays</t>
  </si>
  <si>
    <t xml:space="preserve">             </t>
  </si>
  <si>
    <t>Emb</t>
  </si>
  <si>
    <t>MADI</t>
  </si>
  <si>
    <t>Std</t>
  </si>
  <si>
    <t>Dis</t>
  </si>
  <si>
    <t>Customer Name &amp; Pertinent Info</t>
  </si>
  <si>
    <t>"Dis" for disembedder cards</t>
  </si>
  <si>
    <t>"AES" for AES cards</t>
  </si>
  <si>
    <t>AES</t>
  </si>
  <si>
    <t>"Fiber" for standard-fiber cards</t>
  </si>
  <si>
    <t>Fiber</t>
  </si>
  <si>
    <t>If you are using dual-wavelength SFP modules, be careful to observe the difference in positioning of the ports in the upper and lower output bays. See document TN0056-xx.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</si>
  <si>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</si>
  <si>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</si>
  <si>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</si>
  <si>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</si>
  <si>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 xml:space="preserve">"FS" for frame sync (a.k.a. APC II) cards </t>
  </si>
  <si>
    <t>FS</t>
  </si>
  <si>
    <t>"M3" for M3 output cards</t>
  </si>
  <si>
    <t>"IP out" for IP gateway output cards</t>
  </si>
  <si>
    <t>M3</t>
  </si>
  <si>
    <t>IP out</t>
  </si>
  <si>
    <t>"IP in" for IP gateway input cards</t>
  </si>
  <si>
    <t>IP in</t>
  </si>
  <si>
    <t>Note: for M3 cards, the two ports not on the M3 connector are labeled "Coax"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</si>
</sst>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782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EBEFF"/>
      <color rgb="FFDA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tabSelected="1" topLeftCell="W86" zoomScaleNormal="100" workbookViewId="0">
      <selection activeCell="BN110" sqref="BN110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  <col min="70" max="70" width="9.140625" customWidth="1"/>
  </cols>
  <sheetData>
    <row r="1" spans="1:70" ht="30.95" customHeight="1" x14ac:dyDescent="0.25">
      <c r="Y1" s="49" t="s">
        <v>5</v>
      </c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1" t="s">
        <v>6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21"/>
      <c r="BF1" s="21"/>
      <c r="BG1" s="21"/>
      <c r="BH1" s="21"/>
      <c r="BI1" s="21"/>
      <c r="BJ1" s="21"/>
      <c r="BK1" s="21"/>
      <c r="BL1" s="21"/>
    </row>
    <row r="2" spans="1:70" ht="20.100000000000001" customHeight="1" x14ac:dyDescent="0.25">
      <c r="A2" s="43">
        <v>56</v>
      </c>
      <c r="B2" s="43"/>
      <c r="C2" s="43">
        <v>55</v>
      </c>
      <c r="D2" s="43"/>
      <c r="E2" s="43">
        <v>54</v>
      </c>
      <c r="F2" s="43"/>
      <c r="G2" s="43">
        <v>53</v>
      </c>
      <c r="H2" s="43"/>
      <c r="I2" s="43">
        <v>52</v>
      </c>
      <c r="J2" s="43"/>
      <c r="K2" s="43">
        <v>51</v>
      </c>
      <c r="L2" s="43"/>
      <c r="M2" s="43">
        <v>50</v>
      </c>
      <c r="N2" s="43"/>
      <c r="O2" s="43">
        <v>49</v>
      </c>
      <c r="P2" s="43"/>
      <c r="Q2" s="43">
        <v>40</v>
      </c>
      <c r="R2" s="43"/>
      <c r="S2" s="43">
        <v>39</v>
      </c>
      <c r="T2" s="43"/>
      <c r="U2" s="43">
        <v>38</v>
      </c>
      <c r="V2" s="43"/>
      <c r="W2" s="43">
        <v>37</v>
      </c>
      <c r="X2" s="43"/>
      <c r="Y2" s="43">
        <v>36</v>
      </c>
      <c r="Z2" s="43"/>
      <c r="AA2" s="43">
        <v>35</v>
      </c>
      <c r="AB2" s="43"/>
      <c r="AC2" s="43">
        <v>34</v>
      </c>
      <c r="AD2" s="43"/>
      <c r="AE2" s="43">
        <v>33</v>
      </c>
      <c r="AF2" s="43"/>
      <c r="AG2" s="43">
        <v>24</v>
      </c>
      <c r="AH2" s="43"/>
      <c r="AI2" s="43">
        <v>23</v>
      </c>
      <c r="AJ2" s="43"/>
      <c r="AK2" s="43">
        <v>22</v>
      </c>
      <c r="AL2" s="43"/>
      <c r="AM2" s="43">
        <v>21</v>
      </c>
      <c r="AN2" s="43"/>
      <c r="AO2" s="43">
        <v>20</v>
      </c>
      <c r="AP2" s="43"/>
      <c r="AQ2" s="43">
        <v>19</v>
      </c>
      <c r="AR2" s="43"/>
      <c r="AS2" s="43">
        <v>18</v>
      </c>
      <c r="AT2" s="43"/>
      <c r="AU2" s="43">
        <v>17</v>
      </c>
      <c r="AV2" s="43"/>
      <c r="AW2" s="43">
        <v>8</v>
      </c>
      <c r="AX2" s="43"/>
      <c r="AY2" s="43">
        <v>7</v>
      </c>
      <c r="AZ2" s="43"/>
      <c r="BA2" s="43">
        <v>6</v>
      </c>
      <c r="BB2" s="43"/>
      <c r="BC2" s="43">
        <v>5</v>
      </c>
      <c r="BD2" s="43"/>
      <c r="BE2" s="43">
        <v>4</v>
      </c>
      <c r="BF2" s="43"/>
      <c r="BG2" s="43">
        <v>3</v>
      </c>
      <c r="BH2" s="43"/>
      <c r="BI2" s="43">
        <v>2</v>
      </c>
      <c r="BJ2" s="43"/>
      <c r="BK2" s="43">
        <v>1</v>
      </c>
      <c r="BL2" s="43"/>
    </row>
    <row r="3" spans="1:70" ht="24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AW3" s="27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70" s="35" customFormat="1" ht="20.100000000000001" customHeight="1" x14ac:dyDescent="0.25">
      <c r="A4" s="44">
        <v>32</v>
      </c>
      <c r="B4" s="44"/>
      <c r="C4" s="44">
        <v>31</v>
      </c>
      <c r="D4" s="44"/>
      <c r="E4" s="44">
        <v>30</v>
      </c>
      <c r="F4" s="44"/>
      <c r="G4" s="44">
        <v>29</v>
      </c>
      <c r="H4" s="44"/>
      <c r="I4" s="44">
        <v>28</v>
      </c>
      <c r="J4" s="44"/>
      <c r="K4" s="44">
        <v>27</v>
      </c>
      <c r="L4" s="44"/>
      <c r="M4" s="44">
        <v>26</v>
      </c>
      <c r="N4" s="44"/>
      <c r="O4" s="44">
        <v>25</v>
      </c>
      <c r="P4" s="44"/>
      <c r="Q4" s="44">
        <v>24</v>
      </c>
      <c r="R4" s="44"/>
      <c r="S4" s="44">
        <v>23</v>
      </c>
      <c r="T4" s="44"/>
      <c r="U4" s="44">
        <v>22</v>
      </c>
      <c r="V4" s="44"/>
      <c r="W4" s="44">
        <v>21</v>
      </c>
      <c r="X4" s="44"/>
      <c r="Y4" s="44">
        <v>20</v>
      </c>
      <c r="Z4" s="44"/>
      <c r="AA4" s="44">
        <v>19</v>
      </c>
      <c r="AB4" s="44"/>
      <c r="AC4" s="44">
        <v>18</v>
      </c>
      <c r="AD4" s="44"/>
      <c r="AE4" s="44">
        <v>17</v>
      </c>
      <c r="AF4" s="44"/>
      <c r="AG4" s="44">
        <v>16</v>
      </c>
      <c r="AH4" s="44"/>
      <c r="AI4" s="44">
        <v>15</v>
      </c>
      <c r="AJ4" s="44"/>
      <c r="AK4" s="44">
        <v>14</v>
      </c>
      <c r="AL4" s="44"/>
      <c r="AM4" s="44">
        <v>13</v>
      </c>
      <c r="AN4" s="44"/>
      <c r="AO4" s="44">
        <v>12</v>
      </c>
      <c r="AP4" s="44"/>
      <c r="AQ4" s="44">
        <v>11</v>
      </c>
      <c r="AR4" s="44"/>
      <c r="AS4" s="44">
        <v>10</v>
      </c>
      <c r="AT4" s="44"/>
      <c r="AU4" s="44">
        <v>9</v>
      </c>
      <c r="AV4" s="44"/>
      <c r="AW4" s="44">
        <v>8</v>
      </c>
      <c r="AX4" s="44"/>
      <c r="AY4" s="44">
        <v>7</v>
      </c>
      <c r="AZ4" s="44"/>
      <c r="BA4" s="44">
        <v>6</v>
      </c>
      <c r="BB4" s="44"/>
      <c r="BC4" s="44">
        <v>5</v>
      </c>
      <c r="BD4" s="44"/>
      <c r="BE4" s="44">
        <v>4</v>
      </c>
      <c r="BF4" s="44"/>
      <c r="BG4" s="44">
        <v>3</v>
      </c>
      <c r="BH4" s="44"/>
      <c r="BI4" s="44">
        <v>2</v>
      </c>
      <c r="BJ4" s="44"/>
      <c r="BK4" s="44">
        <v>1</v>
      </c>
      <c r="BL4" s="44"/>
      <c r="BM4" s="33"/>
      <c r="BN4" s="34" t="s">
        <v>2</v>
      </c>
      <c r="BR4" s="36"/>
    </row>
    <row r="5" spans="1:70" s="1" customFormat="1" ht="15" customHeight="1" x14ac:dyDescent="0.25">
      <c r="A5" s="46" t="s">
        <v>29</v>
      </c>
      <c r="B5" s="47"/>
      <c r="C5" s="46" t="s">
        <v>28</v>
      </c>
      <c r="D5" s="47"/>
      <c r="E5" s="46" t="s">
        <v>18</v>
      </c>
      <c r="F5" s="47"/>
      <c r="G5" s="46" t="s">
        <v>16</v>
      </c>
      <c r="H5" s="47"/>
      <c r="I5" s="46" t="s">
        <v>10</v>
      </c>
      <c r="J5" s="47"/>
      <c r="K5" s="46" t="s">
        <v>9</v>
      </c>
      <c r="L5" s="47"/>
      <c r="M5" s="46" t="s">
        <v>11</v>
      </c>
      <c r="N5" s="47"/>
      <c r="O5" s="46"/>
      <c r="P5" s="47"/>
      <c r="Q5" s="46" t="s">
        <v>29</v>
      </c>
      <c r="R5" s="47"/>
      <c r="S5" s="46" t="s">
        <v>28</v>
      </c>
      <c r="T5" s="47"/>
      <c r="U5" s="46" t="s">
        <v>18</v>
      </c>
      <c r="V5" s="47"/>
      <c r="W5" s="46" t="s">
        <v>16</v>
      </c>
      <c r="X5" s="47"/>
      <c r="Y5" s="46" t="s">
        <v>10</v>
      </c>
      <c r="Z5" s="47"/>
      <c r="AA5" s="46" t="s">
        <v>9</v>
      </c>
      <c r="AB5" s="47"/>
      <c r="AC5" s="46" t="s">
        <v>11</v>
      </c>
      <c r="AD5" s="47"/>
      <c r="AE5" s="46"/>
      <c r="AF5" s="47"/>
      <c r="AG5" s="46" t="s">
        <v>28</v>
      </c>
      <c r="AH5" s="47"/>
      <c r="AI5" s="46" t="s">
        <v>28</v>
      </c>
      <c r="AJ5" s="47"/>
      <c r="AK5" s="46" t="s">
        <v>28</v>
      </c>
      <c r="AL5" s="47"/>
      <c r="AM5" s="46" t="s">
        <v>28</v>
      </c>
      <c r="AN5" s="47"/>
      <c r="AO5" s="46" t="s">
        <v>28</v>
      </c>
      <c r="AP5" s="47"/>
      <c r="AQ5" s="46" t="s">
        <v>9</v>
      </c>
      <c r="AR5" s="47"/>
      <c r="AS5" s="46" t="s">
        <v>28</v>
      </c>
      <c r="AT5" s="47"/>
      <c r="AU5" s="46" t="s">
        <v>28</v>
      </c>
      <c r="AV5" s="47"/>
      <c r="AW5" s="46" t="s">
        <v>29</v>
      </c>
      <c r="AX5" s="47"/>
      <c r="AY5" s="46" t="s">
        <v>28</v>
      </c>
      <c r="AZ5" s="47"/>
      <c r="BA5" s="46" t="s">
        <v>18</v>
      </c>
      <c r="BB5" s="47"/>
      <c r="BC5" s="46" t="s">
        <v>16</v>
      </c>
      <c r="BD5" s="47"/>
      <c r="BE5" s="46" t="s">
        <v>10</v>
      </c>
      <c r="BF5" s="47"/>
      <c r="BG5" s="46" t="s">
        <v>9</v>
      </c>
      <c r="BH5" s="47"/>
      <c r="BI5" s="46" t="s">
        <v>11</v>
      </c>
      <c r="BJ5" s="47"/>
      <c r="BK5" s="46"/>
      <c r="BL5" s="47"/>
      <c r="BM5" s="20" t="s">
        <v>4</v>
      </c>
      <c r="BN5" s="13" t="s">
        <v>20</v>
      </c>
      <c r="BR5" s="12" t="s">
        <v>11</v>
      </c>
    </row>
    <row r="6" spans="1:70" s="1" customFormat="1" ht="15" customHeight="1" x14ac:dyDescent="0.25">
      <c r="A6" s="8">
        <f>(A$2)*18-17</f>
        <v>991</v>
      </c>
      <c r="B6" s="6"/>
      <c r="C6" s="8">
        <f>(C$2)*18-17</f>
        <v>973</v>
      </c>
      <c r="D6" s="6"/>
      <c r="E6" s="8">
        <f>(E$2)*18-17</f>
        <v>955</v>
      </c>
      <c r="F6" s="6"/>
      <c r="G6" s="8">
        <f>(G$2)*18-17</f>
        <v>937</v>
      </c>
      <c r="H6" s="6"/>
      <c r="I6" s="8">
        <f>(I$2)*18-17</f>
        <v>919</v>
      </c>
      <c r="J6" s="6"/>
      <c r="K6" s="8">
        <f>(K$2)*18-17</f>
        <v>901</v>
      </c>
      <c r="L6" s="6"/>
      <c r="M6" s="8">
        <f>(M$2)*18-17</f>
        <v>883</v>
      </c>
      <c r="N6" s="6"/>
      <c r="O6" s="8">
        <f>(O$2)*18-17</f>
        <v>865</v>
      </c>
      <c r="P6" s="6"/>
      <c r="Q6" s="8">
        <f>(Q$2)*18-17</f>
        <v>703</v>
      </c>
      <c r="R6" s="6"/>
      <c r="S6" s="8">
        <f>(S$2)*18-17</f>
        <v>685</v>
      </c>
      <c r="T6" s="6"/>
      <c r="U6" s="8">
        <f>(U$2)*18-17</f>
        <v>667</v>
      </c>
      <c r="V6" s="6"/>
      <c r="W6" s="8">
        <f>(W$2)*18-17</f>
        <v>649</v>
      </c>
      <c r="X6" s="6"/>
      <c r="Y6" s="8">
        <f>(Y$2)*18-17</f>
        <v>631</v>
      </c>
      <c r="Z6" s="6"/>
      <c r="AA6" s="8">
        <f>(AA$2)*18-17</f>
        <v>613</v>
      </c>
      <c r="AB6" s="6"/>
      <c r="AC6" s="8">
        <f>(AC$2)*18-17</f>
        <v>595</v>
      </c>
      <c r="AD6" s="6"/>
      <c r="AE6" s="8">
        <f>(AE$2)*18-17</f>
        <v>577</v>
      </c>
      <c r="AF6" s="6"/>
      <c r="AG6" s="8">
        <f>(AG$2)*18-17</f>
        <v>415</v>
      </c>
      <c r="AH6" s="6"/>
      <c r="AI6" s="8">
        <f>(AI$2)*18-17</f>
        <v>397</v>
      </c>
      <c r="AJ6" s="6"/>
      <c r="AK6" s="8">
        <f>(AK$2)*18-17</f>
        <v>379</v>
      </c>
      <c r="AL6" s="6"/>
      <c r="AM6" s="8">
        <f>(AM$2)*18-17</f>
        <v>361</v>
      </c>
      <c r="AN6" s="6"/>
      <c r="AO6" s="8">
        <f>(AO$2)*18-17</f>
        <v>343</v>
      </c>
      <c r="AP6" s="6"/>
      <c r="AQ6" s="8">
        <f>(AQ$2)*18-17</f>
        <v>325</v>
      </c>
      <c r="AR6" s="6"/>
      <c r="AS6" s="8">
        <f>(AS$2)*18-17</f>
        <v>307</v>
      </c>
      <c r="AT6" s="6"/>
      <c r="AU6" s="8">
        <f>(AU$2)*18-17</f>
        <v>289</v>
      </c>
      <c r="AV6" s="6"/>
      <c r="AW6" s="8">
        <f>(AW$2)*18-17</f>
        <v>127</v>
      </c>
      <c r="AX6" s="6"/>
      <c r="AY6" s="8">
        <f>(AY$2)*18-17</f>
        <v>109</v>
      </c>
      <c r="AZ6" s="6"/>
      <c r="BA6" s="8">
        <f>(BA$2)*18-17</f>
        <v>91</v>
      </c>
      <c r="BB6" s="6"/>
      <c r="BC6" s="8">
        <f>(BC$2)*18-17</f>
        <v>73</v>
      </c>
      <c r="BD6" s="6"/>
      <c r="BE6" s="8">
        <f>(BE$2)*18-17</f>
        <v>55</v>
      </c>
      <c r="BF6" s="6"/>
      <c r="BG6" s="8">
        <f>(BG$2)*18-17</f>
        <v>37</v>
      </c>
      <c r="BH6" s="6"/>
      <c r="BI6" s="8">
        <f>(BI$2)*18-17</f>
        <v>19</v>
      </c>
      <c r="BJ6" s="6"/>
      <c r="BK6" s="8">
        <f>(BK$2)*18-17</f>
        <v>1</v>
      </c>
      <c r="BL6" s="6"/>
      <c r="BM6" s="3"/>
      <c r="BN6" s="15" t="s">
        <v>21</v>
      </c>
      <c r="BR6" s="12" t="s">
        <v>9</v>
      </c>
    </row>
    <row r="7" spans="1:70" s="5" customFormat="1" ht="12.75" customHeight="1" x14ac:dyDescent="0.25">
      <c r="A7" s="9">
        <f>IF(OR(A$5="M3",A$5="S",A$5="",A$5="STD",A$5="A",A$5="AES",A$5="F",A$5="Fiber")," ",IF(OR(A$5="E",A$5="EMB"),IF(MOD(A6,9)=0,"—",16*A6-15),IF(OR(A$5="M",A$5="MADI"),"—",IF(OR(A$5="IPO",A$5="IP out"),IF(MOD(A6-1,18)&gt;=8,"—",16*A6-15),"Err"))))</f>
        <v>15841</v>
      </c>
      <c r="B7" s="7">
        <f>IF(OR(A$5="M3",A$5="S",A$5="",A$5="STD",A$5="A",A$5="AES",A$5="F",A$5="Fiber"),
IF(AND(A$5="M3",MOD(A6-1,9)=8),"Coax"," "),IF(OR(A$5="E",A$5="EMB"),IF(MOD(A6,9)=0,"—",16*A6),IF(OR(A$5="M",A$5="MADI"),"—",IF(OR(A$5="IPO",A$5="IP out"),IF(MOD(A6-1,18)&gt;=8,"—",16*A6),"Err"))))</f>
        <v>15856</v>
      </c>
      <c r="C7" s="9" t="str">
        <f>IF(OR(C$5="M3",C$5="S",C$5="",C$5="STD",C$5="A",C$5="AES",C$5="F",C$5="Fiber")," ",IF(OR(C$5="E",C$5="EMB"),IF(MOD(C6,9)=0,"—",16*C6-15),IF(OR(C$5="M",C$5="MADI"),"—",IF(OR(C$5="IPO",C$5="IP out"),IF(MOD(C6-1,18)&gt;=8,"—",16*C6-15),"Err"))))</f>
        <v xml:space="preserve"> </v>
      </c>
      <c r="D7" s="7" t="str">
        <f>IF(OR(C$5="M3",C$5="S",C$5="",C$5="STD",C$5="A",C$5="AES",C$5="F",C$5="Fiber"),
IF(AND(C$5="M3",MOD(C6-1,9)=8),"Coax"," "),IF(OR(C$5="E",C$5="EMB"),IF(MOD(C6,9)=0,"—",16*C6),IF(OR(C$5="M",C$5="MADI"),"—",IF(OR(C$5="IPO",C$5="IP out"),IF(MOD(C6-1,18)&gt;=8,"—",16*C6),"Err"))))</f>
        <v xml:space="preserve"> </v>
      </c>
      <c r="E7" s="9" t="str">
        <f>IF(OR(E$5="M3",E$5="S",E$5="",E$5="STD",E$5="A",E$5="AES",E$5="F",E$5="Fiber")," ",IF(OR(E$5="E",E$5="EMB"),IF(MOD(E6,9)=0,"—",16*E6-15),IF(OR(E$5="M",E$5="MADI"),"—",IF(OR(E$5="IPO",E$5="IP out"),IF(MOD(E6-1,18)&gt;=8,"—",16*E6-15),"Err"))))</f>
        <v xml:space="preserve"> </v>
      </c>
      <c r="F7" s="7" t="str">
        <f>IF(OR(E$5="M3",E$5="S",E$5="",E$5="STD",E$5="A",E$5="AES",E$5="F",E$5="Fiber"),
IF(AND(E$5="M3",MOD(E6-1,9)=8),"Coax"," "),IF(OR(E$5="E",E$5="EMB"),IF(MOD(E6,9)=0,"—",16*E6),IF(OR(E$5="M",E$5="MADI"),"—",IF(OR(E$5="IPO",E$5="IP out"),IF(MOD(E6-1,18)&gt;=8,"—",16*E6),"Err"))))</f>
        <v xml:space="preserve"> </v>
      </c>
      <c r="G7" s="9" t="str">
        <f>IF(OR(G$5="M3",G$5="S",G$5="",G$5="STD",G$5="A",G$5="AES",G$5="F",G$5="Fiber")," ",IF(OR(G$5="E",G$5="EMB"),IF(MOD(G6,9)=0,"—",16*G6-15),IF(OR(G$5="M",G$5="MADI"),"—",IF(OR(G$5="IPO",G$5="IP out"),IF(MOD(G6-1,18)&gt;=8,"—",16*G6-15),"Err"))))</f>
        <v xml:space="preserve"> </v>
      </c>
      <c r="H7" s="7" t="str">
        <f>IF(OR(G$5="M3",G$5="S",G$5="",G$5="STD",G$5="A",G$5="AES",G$5="F",G$5="Fiber"),
IF(AND(G$5="M3",MOD(G6-1,9)=8),"Coax"," "),IF(OR(G$5="E",G$5="EMB"),IF(MOD(G6,9)=0,"—",16*G6),IF(OR(G$5="M",G$5="MADI"),"—",IF(OR(G$5="IPO",G$5="IP out"),IF(MOD(G6-1,18)&gt;=8,"—",16*G6),"Err"))))</f>
        <v xml:space="preserve"> </v>
      </c>
      <c r="I7" s="9" t="str">
        <f>IF(OR(I$5="M3",I$5="S",I$5="",I$5="STD",I$5="A",I$5="AES",I$5="F",I$5="Fiber")," ",IF(OR(I$5="E",I$5="EMB"),IF(MOD(I6,9)=0,"—",16*I6-15),IF(OR(I$5="M",I$5="MADI"),"—",IF(OR(I$5="IPO",I$5="IP out"),IF(MOD(I6-1,18)&gt;=8,"—",16*I6-15),"Err"))))</f>
        <v>—</v>
      </c>
      <c r="J7" s="7" t="str">
        <f>IF(OR(I$5="M3",I$5="S",I$5="",I$5="STD",I$5="A",I$5="AES",I$5="F",I$5="Fiber"),
IF(AND(I$5="M3",MOD(I6-1,9)=8),"Coax"," "),IF(OR(I$5="E",I$5="EMB"),IF(MOD(I6,9)=0,"—",16*I6),IF(OR(I$5="M",I$5="MADI"),"—",IF(OR(I$5="IPO",I$5="IP out"),IF(MOD(I6-1,18)&gt;=8,"—",16*I6),"Err"))))</f>
        <v>—</v>
      </c>
      <c r="K7" s="9">
        <f>IF(OR(K$5="M3",K$5="S",K$5="",K$5="STD",K$5="A",K$5="AES",K$5="F",K$5="Fiber")," ",IF(OR(K$5="E",K$5="EMB"),IF(MOD(K6,9)=0,"—",16*K6-15),IF(OR(K$5="M",K$5="MADI"),"—",IF(OR(K$5="IPO",K$5="IP out"),IF(MOD(K6-1,18)&gt;=8,"—",16*K6-15),"Err"))))</f>
        <v>14401</v>
      </c>
      <c r="L7" s="7">
        <f>IF(OR(K$5="M3",K$5="S",K$5="",K$5="STD",K$5="A",K$5="AES",K$5="F",K$5="Fiber"),
IF(AND(K$5="M3",MOD(K6-1,9)=8),"Coax"," "),IF(OR(K$5="E",K$5="EMB"),IF(MOD(K6,9)=0,"—",16*K6),IF(OR(K$5="M",K$5="MADI"),"—",IF(OR(K$5="IPO",K$5="IP out"),IF(MOD(K6-1,18)&gt;=8,"—",16*K6),"Err"))))</f>
        <v>14416</v>
      </c>
      <c r="M7" s="9" t="str">
        <f>IF(OR(M$5="M3",M$5="S",M$5="",M$5="STD",M$5="A",M$5="AES",M$5="F",M$5="Fiber")," ",IF(OR(M$5="E",M$5="EMB"),IF(MOD(M6,9)=0,"—",16*M6-15),IF(OR(M$5="M",M$5="MADI"),"—",IF(OR(M$5="IPO",M$5="IP out"),IF(MOD(M6-1,18)&gt;=8,"—",16*M6-15),"Err"))))</f>
        <v xml:space="preserve"> </v>
      </c>
      <c r="N7" s="7" t="str">
        <f>IF(OR(M$5="M3",M$5="S",M$5="",M$5="STD",M$5="A",M$5="AES",M$5="F",M$5="Fiber"),
IF(AND(M$5="M3",MOD(M6-1,9)=8),"Coax"," "),IF(OR(M$5="E",M$5="EMB"),IF(MOD(M6,9)=0,"—",16*M6),IF(OR(M$5="M",M$5="MADI"),"—",IF(OR(M$5="IPO",M$5="IP out"),IF(MOD(M6-1,18)&gt;=8,"—",16*M6),"Err"))))</f>
        <v xml:space="preserve"> </v>
      </c>
      <c r="O7" s="9" t="str">
        <f>IF(OR(O$5="M3",O$5="S",O$5="",O$5="STD",O$5="A",O$5="AES",O$5="F",O$5="Fiber")," ",IF(OR(O$5="E",O$5="EMB"),IF(MOD(O6,9)=0,"—",16*O6-15),IF(OR(O$5="M",O$5="MADI"),"—",IF(OR(O$5="IPO",O$5="IP out"),IF(MOD(O6-1,18)&gt;=8,"—",16*O6-15),"Err"))))</f>
        <v xml:space="preserve"> </v>
      </c>
      <c r="P7" s="7" t="str">
        <f>IF(OR(O$5="M3",O$5="S",O$5="",O$5="STD",O$5="A",O$5="AES",O$5="F",O$5="Fiber"),
IF(AND(O$5="M3",MOD(O6-1,9)=8),"Coax"," "),IF(OR(O$5="E",O$5="EMB"),IF(MOD(O6,9)=0,"—",16*O6),IF(OR(O$5="M",O$5="MADI"),"—",IF(OR(O$5="IPO",O$5="IP out"),IF(MOD(O6-1,18)&gt;=8,"—",16*O6),"Err"))))</f>
        <v xml:space="preserve"> </v>
      </c>
      <c r="Q7" s="9">
        <f>IF(OR(Q$5="M3",Q$5="S",Q$5="",Q$5="STD",Q$5="A",Q$5="AES",Q$5="F",Q$5="Fiber")," ",IF(OR(Q$5="E",Q$5="EMB"),IF(MOD(Q6,9)=0,"—",16*Q6-15),IF(OR(Q$5="M",Q$5="MADI"),"—",IF(OR(Q$5="IPO",Q$5="IP out"),IF(MOD(Q6-1,18)&gt;=8,"—",16*Q6-15),"Err"))))</f>
        <v>11233</v>
      </c>
      <c r="R7" s="7">
        <f>IF(OR(Q$5="M3",Q$5="S",Q$5="",Q$5="STD",Q$5="A",Q$5="AES",Q$5="F",Q$5="Fiber"),
IF(AND(Q$5="M3",MOD(Q6-1,9)=8),"Coax"," "),IF(OR(Q$5="E",Q$5="EMB"),IF(MOD(Q6,9)=0,"—",16*Q6),IF(OR(Q$5="M",Q$5="MADI"),"—",IF(OR(Q$5="IPO",Q$5="IP out"),IF(MOD(Q6-1,18)&gt;=8,"—",16*Q6),"Err"))))</f>
        <v>11248</v>
      </c>
      <c r="S7" s="9" t="str">
        <f>IF(OR(S$5="M3",S$5="S",S$5="",S$5="STD",S$5="A",S$5="AES",S$5="F",S$5="Fiber")," ",IF(OR(S$5="E",S$5="EMB"),IF(MOD(S6,9)=0,"—",16*S6-15),IF(OR(S$5="M",S$5="MADI"),"—",IF(OR(S$5="IPO",S$5="IP out"),IF(MOD(S6-1,18)&gt;=8,"—",16*S6-15),"Err"))))</f>
        <v xml:space="preserve"> </v>
      </c>
      <c r="T7" s="7" t="str">
        <f>IF(OR(S$5="M3",S$5="S",S$5="",S$5="STD",S$5="A",S$5="AES",S$5="F",S$5="Fiber"),
IF(AND(S$5="M3",MOD(S6-1,9)=8),"Coax"," "),IF(OR(S$5="E",S$5="EMB"),IF(MOD(S6,9)=0,"—",16*S6),IF(OR(S$5="M",S$5="MADI"),"—",IF(OR(S$5="IPO",S$5="IP out"),IF(MOD(S6-1,18)&gt;=8,"—",16*S6),"Err"))))</f>
        <v xml:space="preserve"> </v>
      </c>
      <c r="U7" s="9" t="str">
        <f>IF(OR(U$5="M3",U$5="S",U$5="",U$5="STD",U$5="A",U$5="AES",U$5="F",U$5="Fiber")," ",IF(OR(U$5="E",U$5="EMB"),IF(MOD(U6,9)=0,"—",16*U6-15),IF(OR(U$5="M",U$5="MADI"),"—",IF(OR(U$5="IPO",U$5="IP out"),IF(MOD(U6-1,18)&gt;=8,"—",16*U6-15),"Err"))))</f>
        <v xml:space="preserve"> </v>
      </c>
      <c r="V7" s="7" t="str">
        <f>IF(OR(U$5="M3",U$5="S",U$5="",U$5="STD",U$5="A",U$5="AES",U$5="F",U$5="Fiber"),
IF(AND(U$5="M3",MOD(U6-1,9)=8),"Coax"," "),IF(OR(U$5="E",U$5="EMB"),IF(MOD(U6,9)=0,"—",16*U6),IF(OR(U$5="M",U$5="MADI"),"—",IF(OR(U$5="IPO",U$5="IP out"),IF(MOD(U6-1,18)&gt;=8,"—",16*U6),"Err"))))</f>
        <v xml:space="preserve"> </v>
      </c>
      <c r="W7" s="9" t="str">
        <f>IF(OR(W$5="M3",W$5="S",W$5="",W$5="STD",W$5="A",W$5="AES",W$5="F",W$5="Fiber")," ",IF(OR(W$5="E",W$5="EMB"),IF(MOD(W6,9)=0,"—",16*W6-15),IF(OR(W$5="M",W$5="MADI"),"—",IF(OR(W$5="IPO",W$5="IP out"),IF(MOD(W6-1,18)&gt;=8,"—",16*W6-15),"Err"))))</f>
        <v xml:space="preserve"> </v>
      </c>
      <c r="X7" s="7" t="str">
        <f>IF(OR(W$5="M3",W$5="S",W$5="",W$5="STD",W$5="A",W$5="AES",W$5="F",W$5="Fiber"),
IF(AND(W$5="M3",MOD(W6-1,9)=8),"Coax"," "),IF(OR(W$5="E",W$5="EMB"),IF(MOD(W6,9)=0,"—",16*W6),IF(OR(W$5="M",W$5="MADI"),"—",IF(OR(W$5="IPO",W$5="IP out"),IF(MOD(W6-1,18)&gt;=8,"—",16*W6),"Err"))))</f>
        <v xml:space="preserve"> </v>
      </c>
      <c r="Y7" s="9" t="str">
        <f>IF(OR(Y$5="M3",Y$5="S",Y$5="",Y$5="STD",Y$5="A",Y$5="AES",Y$5="F",Y$5="Fiber")," ",IF(OR(Y$5="E",Y$5="EMB"),IF(MOD(Y6,9)=0,"—",16*Y6-15),IF(OR(Y$5="M",Y$5="MADI"),"—",IF(OR(Y$5="IPO",Y$5="IP out"),IF(MOD(Y6-1,18)&gt;=8,"—",16*Y6-15),"Err"))))</f>
        <v>—</v>
      </c>
      <c r="Z7" s="7" t="str">
        <f>IF(OR(Y$5="M3",Y$5="S",Y$5="",Y$5="STD",Y$5="A",Y$5="AES",Y$5="F",Y$5="Fiber"),
IF(AND(Y$5="M3",MOD(Y6-1,9)=8),"Coax"," "),IF(OR(Y$5="E",Y$5="EMB"),IF(MOD(Y6,9)=0,"—",16*Y6),IF(OR(Y$5="M",Y$5="MADI"),"—",IF(OR(Y$5="IPO",Y$5="IP out"),IF(MOD(Y6-1,18)&gt;=8,"—",16*Y6),"Err"))))</f>
        <v>—</v>
      </c>
      <c r="AA7" s="9">
        <f>IF(OR(AA$5="M3",AA$5="S",AA$5="",AA$5="STD",AA$5="A",AA$5="AES",AA$5="F",AA$5="Fiber")," ",IF(OR(AA$5="E",AA$5="EMB"),IF(MOD(AA6,9)=0,"—",16*AA6-15),IF(OR(AA$5="M",AA$5="MADI"),"—",IF(OR(AA$5="IPO",AA$5="IP out"),IF(MOD(AA6-1,18)&gt;=8,"—",16*AA6-15),"Err"))))</f>
        <v>9793</v>
      </c>
      <c r="AB7" s="7">
        <f>IF(OR(AA$5="M3",AA$5="S",AA$5="",AA$5="STD",AA$5="A",AA$5="AES",AA$5="F",AA$5="Fiber"),
IF(AND(AA$5="M3",MOD(AA6-1,9)=8),"Coax"," "),IF(OR(AA$5="E",AA$5="EMB"),IF(MOD(AA6,9)=0,"—",16*AA6),IF(OR(AA$5="M",AA$5="MADI"),"—",IF(OR(AA$5="IPO",AA$5="IP out"),IF(MOD(AA6-1,18)&gt;=8,"—",16*AA6),"Err"))))</f>
        <v>9808</v>
      </c>
      <c r="AC7" s="9" t="str">
        <f>IF(OR(AC$5="M3",AC$5="S",AC$5="",AC$5="STD",AC$5="A",AC$5="AES",AC$5="F",AC$5="Fiber")," ",IF(OR(AC$5="E",AC$5="EMB"),IF(MOD(AC6,9)=0,"—",16*AC6-15),IF(OR(AC$5="M",AC$5="MADI"),"—",IF(OR(AC$5="IPO",AC$5="IP out"),IF(MOD(AC6-1,18)&gt;=8,"—",16*AC6-15),"Err"))))</f>
        <v xml:space="preserve"> </v>
      </c>
      <c r="AD7" s="7" t="str">
        <f>IF(OR(AC$5="M3",AC$5="S",AC$5="",AC$5="STD",AC$5="A",AC$5="AES",AC$5="F",AC$5="Fiber"),
IF(AND(AC$5="M3",MOD(AC6-1,9)=8),"Coax"," "),IF(OR(AC$5="E",AC$5="EMB"),IF(MOD(AC6,9)=0,"—",16*AC6),IF(OR(AC$5="M",AC$5="MADI"),"—",IF(OR(AC$5="IPO",AC$5="IP out"),IF(MOD(AC6-1,18)&gt;=8,"—",16*AC6),"Err"))))</f>
        <v xml:space="preserve"> </v>
      </c>
      <c r="AE7" s="9" t="str">
        <f>IF(OR(AE$5="M3",AE$5="S",AE$5="",AE$5="STD",AE$5="A",AE$5="AES",AE$5="F",AE$5="Fiber")," ",IF(OR(AE$5="E",AE$5="EMB"),IF(MOD(AE6,9)=0,"—",16*AE6-15),IF(OR(AE$5="M",AE$5="MADI"),"—",IF(OR(AE$5="IPO",AE$5="IP out"),IF(MOD(AE6-1,18)&gt;=8,"—",16*AE6-15),"Err"))))</f>
        <v xml:space="preserve"> </v>
      </c>
      <c r="AF7" s="7" t="str">
        <f>IF(OR(AE$5="M3",AE$5="S",AE$5="",AE$5="STD",AE$5="A",AE$5="AES",AE$5="F",AE$5="Fiber"),
IF(AND(AE$5="M3",MOD(AE6-1,9)=8),"Coax"," "),IF(OR(AE$5="E",AE$5="EMB"),IF(MOD(AE6,9)=0,"—",16*AE6),IF(OR(AE$5="M",AE$5="MADI"),"—",IF(OR(AE$5="IPO",AE$5="IP out"),IF(MOD(AE6-1,18)&gt;=8,"—",16*AE6),"Err"))))</f>
        <v xml:space="preserve"> </v>
      </c>
      <c r="AG7" s="9" t="str">
        <f>IF(OR(AG$5="M3",AG$5="S",AG$5="",AG$5="STD",AG$5="A",AG$5="AES",AG$5="F",AG$5="Fiber")," ",IF(OR(AG$5="E",AG$5="EMB"),IF(MOD(AG6,9)=0,"—",16*AG6-15),IF(OR(AG$5="M",AG$5="MADI"),"—",IF(OR(AG$5="IPO",AG$5="IP out"),IF(MOD(AG6-1,18)&gt;=8,"—",16*AG6-15),"Err"))))</f>
        <v xml:space="preserve"> </v>
      </c>
      <c r="AH7" s="7" t="str">
        <f>IF(OR(AG$5="M3",AG$5="S",AG$5="",AG$5="STD",AG$5="A",AG$5="AES",AG$5="F",AG$5="Fiber"),
IF(AND(AG$5="M3",MOD(AG6-1,9)=8),"Coax"," "),IF(OR(AG$5="E",AG$5="EMB"),IF(MOD(AG6,9)=0,"—",16*AG6),IF(OR(AG$5="M",AG$5="MADI"),"—",IF(OR(AG$5="IPO",AG$5="IP out"),IF(MOD(AG6-1,18)&gt;=8,"—",16*AG6),"Err"))))</f>
        <v xml:space="preserve"> </v>
      </c>
      <c r="AI7" s="9" t="str">
        <f>IF(OR(AI$5="M3",AI$5="S",AI$5="",AI$5="STD",AI$5="A",AI$5="AES",AI$5="F",AI$5="Fiber")," ",IF(OR(AI$5="E",AI$5="EMB"),IF(MOD(AI6,9)=0,"—",16*AI6-15),IF(OR(AI$5="M",AI$5="MADI"),"—",IF(OR(AI$5="IPO",AI$5="IP out"),IF(MOD(AI6-1,18)&gt;=8,"—",16*AI6-15),"Err"))))</f>
        <v xml:space="preserve"> </v>
      </c>
      <c r="AJ7" s="7" t="str">
        <f>IF(OR(AI$5="M3",AI$5="S",AI$5="",AI$5="STD",AI$5="A",AI$5="AES",AI$5="F",AI$5="Fiber"),
IF(AND(AI$5="M3",MOD(AI6-1,9)=8),"Coax"," "),IF(OR(AI$5="E",AI$5="EMB"),IF(MOD(AI6,9)=0,"—",16*AI6),IF(OR(AI$5="M",AI$5="MADI"),"—",IF(OR(AI$5="IPO",AI$5="IP out"),IF(MOD(AI6-1,18)&gt;=8,"—",16*AI6),"Err"))))</f>
        <v xml:space="preserve"> </v>
      </c>
      <c r="AK7" s="9" t="str">
        <f>IF(OR(AK$5="M3",AK$5="S",AK$5="",AK$5="STD",AK$5="A",AK$5="AES",AK$5="F",AK$5="Fiber")," ",IF(OR(AK$5="E",AK$5="EMB"),IF(MOD(AK6,9)=0,"—",16*AK6-15),IF(OR(AK$5="M",AK$5="MADI"),"—",IF(OR(AK$5="IPO",AK$5="IP out"),IF(MOD(AK6-1,18)&gt;=8,"—",16*AK6-15),"Err"))))</f>
        <v xml:space="preserve"> </v>
      </c>
      <c r="AL7" s="7" t="str">
        <f>IF(OR(AK$5="M3",AK$5="S",AK$5="",AK$5="STD",AK$5="A",AK$5="AES",AK$5="F",AK$5="Fiber"),
IF(AND(AK$5="M3",MOD(AK6-1,9)=8),"Coax"," "),IF(OR(AK$5="E",AK$5="EMB"),IF(MOD(AK6,9)=0,"—",16*AK6),IF(OR(AK$5="M",AK$5="MADI"),"—",IF(OR(AK$5="IPO",AK$5="IP out"),IF(MOD(AK6-1,18)&gt;=8,"—",16*AK6),"Err"))))</f>
        <v xml:space="preserve"> </v>
      </c>
      <c r="AM7" s="9" t="str">
        <f>IF(OR(AM$5="M3",AM$5="S",AM$5="",AM$5="STD",AM$5="A",AM$5="AES",AM$5="F",AM$5="Fiber")," ",IF(OR(AM$5="E",AM$5="EMB"),IF(MOD(AM6,9)=0,"—",16*AM6-15),IF(OR(AM$5="M",AM$5="MADI"),"—",IF(OR(AM$5="IPO",AM$5="IP out"),IF(MOD(AM6-1,18)&gt;=8,"—",16*AM6-15),"Err"))))</f>
        <v xml:space="preserve"> </v>
      </c>
      <c r="AN7" s="7" t="str">
        <f>IF(OR(AM$5="M3",AM$5="S",AM$5="",AM$5="STD",AM$5="A",AM$5="AES",AM$5="F",AM$5="Fiber"),
IF(AND(AM$5="M3",MOD(AM6-1,9)=8),"Coax"," "),IF(OR(AM$5="E",AM$5="EMB"),IF(MOD(AM6,9)=0,"—",16*AM6),IF(OR(AM$5="M",AM$5="MADI"),"—",IF(OR(AM$5="IPO",AM$5="IP out"),IF(MOD(AM6-1,18)&gt;=8,"—",16*AM6),"Err"))))</f>
        <v xml:space="preserve"> </v>
      </c>
      <c r="AO7" s="9" t="str">
        <f>IF(OR(AO$5="M3",AO$5="S",AO$5="",AO$5="STD",AO$5="A",AO$5="AES",AO$5="F",AO$5="Fiber")," ",IF(OR(AO$5="E",AO$5="EMB"),IF(MOD(AO6,9)=0,"—",16*AO6-15),IF(OR(AO$5="M",AO$5="MADI"),"—",IF(OR(AO$5="IPO",AO$5="IP out"),IF(MOD(AO6-1,18)&gt;=8,"—",16*AO6-15),"Err"))))</f>
        <v xml:space="preserve"> </v>
      </c>
      <c r="AP7" s="7" t="str">
        <f>IF(OR(AO$5="M3",AO$5="S",AO$5="",AO$5="STD",AO$5="A",AO$5="AES",AO$5="F",AO$5="Fiber"),
IF(AND(AO$5="M3",MOD(AO6-1,9)=8),"Coax"," "),IF(OR(AO$5="E",AO$5="EMB"),IF(MOD(AO6,9)=0,"—",16*AO6),IF(OR(AO$5="M",AO$5="MADI"),"—",IF(OR(AO$5="IPO",AO$5="IP out"),IF(MOD(AO6-1,18)&gt;=8,"—",16*AO6),"Err"))))</f>
        <v xml:space="preserve"> </v>
      </c>
      <c r="AQ7" s="9">
        <f>IF(OR(AQ$5="M3",AQ$5="S",AQ$5="",AQ$5="STD",AQ$5="A",AQ$5="AES",AQ$5="F",AQ$5="Fiber")," ",IF(OR(AQ$5="E",AQ$5="EMB"),IF(MOD(AQ6,9)=0,"—",16*AQ6-15),IF(OR(AQ$5="M",AQ$5="MADI"),"—",IF(OR(AQ$5="IPO",AQ$5="IP out"),IF(MOD(AQ6-1,18)&gt;=8,"—",16*AQ6-15),"Err"))))</f>
        <v>5185</v>
      </c>
      <c r="AR7" s="7">
        <f>IF(OR(AQ$5="M3",AQ$5="S",AQ$5="",AQ$5="STD",AQ$5="A",AQ$5="AES",AQ$5="F",AQ$5="Fiber"),
IF(AND(AQ$5="M3",MOD(AQ6-1,9)=8),"Coax"," "),IF(OR(AQ$5="E",AQ$5="EMB"),IF(MOD(AQ6,9)=0,"—",16*AQ6),IF(OR(AQ$5="M",AQ$5="MADI"),"—",IF(OR(AQ$5="IPO",AQ$5="IP out"),IF(MOD(AQ6-1,18)&gt;=8,"—",16*AQ6),"Err"))))</f>
        <v>5200</v>
      </c>
      <c r="AS7" s="9" t="str">
        <f>IF(OR(AS$5="M3",AS$5="S",AS$5="",AS$5="STD",AS$5="A",AS$5="AES",AS$5="F",AS$5="Fiber")," ",IF(OR(AS$5="E",AS$5="EMB"),IF(MOD(AS6,9)=0,"—",16*AS6-15),IF(OR(AS$5="M",AS$5="MADI"),"—",IF(OR(AS$5="IPO",AS$5="IP out"),IF(MOD(AS6-1,18)&gt;=8,"—",16*AS6-15),"Err"))))</f>
        <v xml:space="preserve"> </v>
      </c>
      <c r="AT7" s="7" t="str">
        <f>IF(OR(AS$5="M3",AS$5="S",AS$5="",AS$5="STD",AS$5="A",AS$5="AES",AS$5="F",AS$5="Fiber"),
IF(AND(AS$5="M3",MOD(AS6-1,9)=8),"Coax"," "),IF(OR(AS$5="E",AS$5="EMB"),IF(MOD(AS6,9)=0,"—",16*AS6),IF(OR(AS$5="M",AS$5="MADI"),"—",IF(OR(AS$5="IPO",AS$5="IP out"),IF(MOD(AS6-1,18)&gt;=8,"—",16*AS6),"Err"))))</f>
        <v xml:space="preserve"> </v>
      </c>
      <c r="AU7" s="9" t="str">
        <f>IF(OR(AU$5="M3",AU$5="S",AU$5="",AU$5="STD",AU$5="A",AU$5="AES",AU$5="F",AU$5="Fiber")," ",IF(OR(AU$5="E",AU$5="EMB"),IF(MOD(AU6,9)=0,"—",16*AU6-15),IF(OR(AU$5="M",AU$5="MADI"),"—",IF(OR(AU$5="IPO",AU$5="IP out"),IF(MOD(AU6-1,18)&gt;=8,"—",16*AU6-15),"Err"))))</f>
        <v xml:space="preserve"> </v>
      </c>
      <c r="AV7" s="7" t="str">
        <f>IF(OR(AU$5="M3",AU$5="S",AU$5="",AU$5="STD",AU$5="A",AU$5="AES",AU$5="F",AU$5="Fiber"),
IF(AND(AU$5="M3",MOD(AU6-1,9)=8),"Coax"," "),IF(OR(AU$5="E",AU$5="EMB"),IF(MOD(AU6,9)=0,"—",16*AU6),IF(OR(AU$5="M",AU$5="MADI"),"—",IF(OR(AU$5="IPO",AU$5="IP out"),IF(MOD(AU6-1,18)&gt;=8,"—",16*AU6),"Err"))))</f>
        <v xml:space="preserve"> </v>
      </c>
      <c r="AW7" s="9">
        <f>IF(OR(AW$5="M3",AW$5="S",AW$5="",AW$5="STD",AW$5="A",AW$5="AES",AW$5="F",AW$5="Fiber")," ",IF(OR(AW$5="E",AW$5="EMB"),IF(MOD(AW6,9)=0,"—",16*AW6-15),IF(OR(AW$5="M",AW$5="MADI"),"—",IF(OR(AW$5="IPO",AW$5="IP out"),IF(MOD(AW6-1,18)&gt;=8,"—",16*AW6-15),"Err"))))</f>
        <v>2017</v>
      </c>
      <c r="AX7" s="7">
        <f>IF(OR(AW$5="M3",AW$5="S",AW$5="",AW$5="STD",AW$5="A",AW$5="AES",AW$5="F",AW$5="Fiber"),
IF(AND(AW$5="M3",MOD(AW6-1,9)=8),"Coax"," "),IF(OR(AW$5="E",AW$5="EMB"),IF(MOD(AW6,9)=0,"—",16*AW6),IF(OR(AW$5="M",AW$5="MADI"),"—",IF(OR(AW$5="IPO",AW$5="IP out"),IF(MOD(AW6-1,18)&gt;=8,"—",16*AW6),"Err"))))</f>
        <v>2032</v>
      </c>
      <c r="AY7" s="9" t="str">
        <f>IF(OR(AY$5="M3",AY$5="S",AY$5="",AY$5="STD",AY$5="A",AY$5="AES",AY$5="F",AY$5="Fiber")," ",IF(OR(AY$5="E",AY$5="EMB"),IF(MOD(AY6,9)=0,"—",16*AY6-15),IF(OR(AY$5="M",AY$5="MADI"),"—",IF(OR(AY$5="IPO",AY$5="IP out"),IF(MOD(AY6-1,18)&gt;=8,"—",16*AY6-15),"Err"))))</f>
        <v xml:space="preserve"> </v>
      </c>
      <c r="AZ7" s="7" t="str">
        <f>IF(OR(AY$5="M3",AY$5="S",AY$5="",AY$5="STD",AY$5="A",AY$5="AES",AY$5="F",AY$5="Fiber"),
IF(AND(AY$5="M3",MOD(AY6-1,9)=8),"Coax"," "),IF(OR(AY$5="E",AY$5="EMB"),IF(MOD(AY6,9)=0,"—",16*AY6),IF(OR(AY$5="M",AY$5="MADI"),"—",IF(OR(AY$5="IPO",AY$5="IP out"),IF(MOD(AY6-1,18)&gt;=8,"—",16*AY6),"Err"))))</f>
        <v xml:space="preserve"> </v>
      </c>
      <c r="BA7" s="9" t="str">
        <f>IF(OR(BA$5="M3",BA$5="S",BA$5="",BA$5="STD",BA$5="A",BA$5="AES",BA$5="F",BA$5="Fiber")," ",IF(OR(BA$5="E",BA$5="EMB"),IF(MOD(BA6,9)=0,"—",16*BA6-15),IF(OR(BA$5="M",BA$5="MADI"),"—",IF(OR(BA$5="IPO",BA$5="IP out"),IF(MOD(BA6-1,18)&gt;=8,"—",16*BA6-15),"Err"))))</f>
        <v xml:space="preserve"> </v>
      </c>
      <c r="BB7" s="7" t="str">
        <f>IF(OR(BA$5="M3",BA$5="S",BA$5="",BA$5="STD",BA$5="A",BA$5="AES",BA$5="F",BA$5="Fiber"),
IF(AND(BA$5="M3",MOD(BA6-1,9)=8),"Coax"," "),IF(OR(BA$5="E",BA$5="EMB"),IF(MOD(BA6,9)=0,"—",16*BA6),IF(OR(BA$5="M",BA$5="MADI"),"—",IF(OR(BA$5="IPO",BA$5="IP out"),IF(MOD(BA6-1,18)&gt;=8,"—",16*BA6),"Err"))))</f>
        <v xml:space="preserve"> </v>
      </c>
      <c r="BC7" s="9" t="str">
        <f>IF(OR(BC$5="M3",BC$5="S",BC$5="",BC$5="STD",BC$5="A",BC$5="AES",BC$5="F",BC$5="Fiber")," ",IF(OR(BC$5="E",BC$5="EMB"),IF(MOD(BC6,9)=0,"—",16*BC6-15),IF(OR(BC$5="M",BC$5="MADI"),"—",IF(OR(BC$5="IPO",BC$5="IP out"),IF(MOD(BC6-1,18)&gt;=8,"—",16*BC6-15),"Err"))))</f>
        <v xml:space="preserve"> </v>
      </c>
      <c r="BD7" s="7" t="str">
        <f>IF(OR(BC$5="M3",BC$5="S",BC$5="",BC$5="STD",BC$5="A",BC$5="AES",BC$5="F",BC$5="Fiber"),
IF(AND(BC$5="M3",MOD(BC6-1,9)=8),"Coax"," "),IF(OR(BC$5="E",BC$5="EMB"),IF(MOD(BC6,9)=0,"—",16*BC6),IF(OR(BC$5="M",BC$5="MADI"),"—",IF(OR(BC$5="IPO",BC$5="IP out"),IF(MOD(BC6-1,18)&gt;=8,"—",16*BC6),"Err"))))</f>
        <v xml:space="preserve"> </v>
      </c>
      <c r="BE7" s="9" t="str">
        <f>IF(OR(BE$5="M3",BE$5="S",BE$5="",BE$5="STD",BE$5="A",BE$5="AES",BE$5="F",BE$5="Fiber")," ",IF(OR(BE$5="E",BE$5="EMB"),IF(MOD(BE6,9)=0,"—",16*BE6-15),IF(OR(BE$5="M",BE$5="MADI"),"—",IF(OR(BE$5="IPO",BE$5="IP out"),IF(MOD(BE6-1,18)&gt;=8,"—",16*BE6-15),"Err"))))</f>
        <v>—</v>
      </c>
      <c r="BF7" s="7" t="str">
        <f>IF(OR(BE$5="M3",BE$5="S",BE$5="",BE$5="STD",BE$5="A",BE$5="AES",BE$5="F",BE$5="Fiber"),
IF(AND(BE$5="M3",MOD(BE6-1,9)=8),"Coax"," "),IF(OR(BE$5="E",BE$5="EMB"),IF(MOD(BE6,9)=0,"—",16*BE6),IF(OR(BE$5="M",BE$5="MADI"),"—",IF(OR(BE$5="IPO",BE$5="IP out"),IF(MOD(BE6-1,18)&gt;=8,"—",16*BE6),"Err"))))</f>
        <v>—</v>
      </c>
      <c r="BG7" s="9">
        <f>IF(OR(BG$5="M3",BG$5="S",BG$5="",BG$5="STD",BG$5="A",BG$5="AES",BG$5="F",BG$5="Fiber")," ",IF(OR(BG$5="E",BG$5="EMB"),IF(MOD(BG6,9)=0,"—",16*BG6-15),IF(OR(BG$5="M",BG$5="MADI"),"—",IF(OR(BG$5="IPO",BG$5="IP out"),IF(MOD(BG6-1,18)&gt;=8,"—",16*BG6-15),"Err"))))</f>
        <v>577</v>
      </c>
      <c r="BH7" s="7">
        <f>IF(OR(BG$5="M3",BG$5="S",BG$5="",BG$5="STD",BG$5="A",BG$5="AES",BG$5="F",BG$5="Fiber"),
IF(AND(BG$5="M3",MOD(BG6-1,9)=8),"Coax"," "),IF(OR(BG$5="E",BG$5="EMB"),IF(MOD(BG6,9)=0,"—",16*BG6),IF(OR(BG$5="M",BG$5="MADI"),"—",IF(OR(BG$5="IPO",BG$5="IP out"),IF(MOD(BG6-1,18)&gt;=8,"—",16*BG6),"Err"))))</f>
        <v>592</v>
      </c>
      <c r="BI7" s="9" t="str">
        <f>IF(OR(BI$5="M3",BI$5="S",BI$5="",BI$5="STD",BI$5="A",BI$5="AES",BI$5="F",BI$5="Fiber")," ",IF(OR(BI$5="E",BI$5="EMB"),IF(MOD(BI6,9)=0,"—",16*BI6-15),IF(OR(BI$5="M",BI$5="MADI"),"—",IF(OR(BI$5="IPO",BI$5="IP out"),IF(MOD(BI6-1,18)&gt;=8,"—",16*BI6-15),"Err"))))</f>
        <v xml:space="preserve"> </v>
      </c>
      <c r="BJ7" s="7" t="str">
        <f>IF(OR(BI$5="M3",BI$5="S",BI$5="",BI$5="STD",BI$5="A",BI$5="AES",BI$5="F",BI$5="Fiber"),
IF(AND(BI$5="M3",MOD(BI6-1,9)=8),"Coax"," "),IF(OR(BI$5="E",BI$5="EMB"),IF(MOD(BI6,9)=0,"—",16*BI6),IF(OR(BI$5="M",BI$5="MADI"),"—",IF(OR(BI$5="IPO",BI$5="IP out"),IF(MOD(BI6-1,18)&gt;=8,"—",16*BI6),"Err"))))</f>
        <v xml:space="preserve"> </v>
      </c>
      <c r="BK7" s="9" t="str">
        <f>IF(OR(BK$5="M3",BK$5="S",BK$5="",BK$5="STD",BK$5="A",BK$5="AES",BK$5="F",BK$5="Fiber")," ",IF(OR(BK$5="E",BK$5="EMB"),IF(MOD(BK6,9)=0,"—",16*BK6-15),IF(OR(BK$5="M",BK$5="MADI"),"—",IF(OR(BK$5="IPO",BK$5="IP out"),IF(MOD(BK6-1,18)&gt;=8,"—",16*BK6-15),"Err"))))</f>
        <v xml:space="preserve"> </v>
      </c>
      <c r="BL7" s="7" t="str">
        <f>IF(OR(BK$5="M3",BK$5="S",BK$5="",BK$5="STD",BK$5="A",BK$5="AES",BK$5="F",BK$5="Fiber"),
IF(AND(BK$5="M3",MOD(BK6-1,9)=8),"Coax"," "),IF(OR(BK$5="E",BK$5="EMB"),IF(MOD(BK6,9)=0,"—",16*BK6),IF(OR(BK$5="M",BK$5="MADI"),"—",IF(OR(BK$5="IPO",BK$5="IP out"),IF(MOD(BK6-1,18)&gt;=8,"—",16*BK6),"Err"))))</f>
        <v xml:space="preserve"> </v>
      </c>
      <c r="BM7" s="16"/>
      <c r="BN7" s="13" t="s">
        <v>22</v>
      </c>
      <c r="BR7" s="12" t="s">
        <v>10</v>
      </c>
    </row>
    <row r="8" spans="1:70" s="1" customFormat="1" ht="15" customHeight="1" x14ac:dyDescent="0.25">
      <c r="A8" s="10">
        <f>(A$2)*18-16</f>
        <v>992</v>
      </c>
      <c r="B8" s="39"/>
      <c r="C8" s="10">
        <f>(C$2)*18-16</f>
        <v>974</v>
      </c>
      <c r="D8" s="39"/>
      <c r="E8" s="10">
        <f>(E$2)*18-16</f>
        <v>956</v>
      </c>
      <c r="F8" s="39"/>
      <c r="G8" s="10">
        <f>(G$2)*18-16</f>
        <v>938</v>
      </c>
      <c r="H8" s="39"/>
      <c r="I8" s="10">
        <f>(I$2)*18-16</f>
        <v>920</v>
      </c>
      <c r="J8" s="39"/>
      <c r="K8" s="10">
        <f>(K$2)*18-16</f>
        <v>902</v>
      </c>
      <c r="L8" s="39"/>
      <c r="M8" s="10">
        <f>(M$2)*18-16</f>
        <v>884</v>
      </c>
      <c r="N8" s="39"/>
      <c r="O8" s="10">
        <f>(O$2)*18-16</f>
        <v>866</v>
      </c>
      <c r="P8" s="39"/>
      <c r="Q8" s="10">
        <f>(Q$2)*18-16</f>
        <v>704</v>
      </c>
      <c r="R8" s="39"/>
      <c r="S8" s="10">
        <f>(S$2)*18-16</f>
        <v>686</v>
      </c>
      <c r="T8" s="39"/>
      <c r="U8" s="10">
        <f>(U$2)*18-16</f>
        <v>668</v>
      </c>
      <c r="V8" s="39"/>
      <c r="W8" s="10">
        <f>(W$2)*18-16</f>
        <v>650</v>
      </c>
      <c r="X8" s="39"/>
      <c r="Y8" s="10">
        <f>(Y$2)*18-16</f>
        <v>632</v>
      </c>
      <c r="Z8" s="39"/>
      <c r="AA8" s="10">
        <f>(AA$2)*18-16</f>
        <v>614</v>
      </c>
      <c r="AB8" s="39"/>
      <c r="AC8" s="10">
        <f>(AC$2)*18-16</f>
        <v>596</v>
      </c>
      <c r="AD8" s="39"/>
      <c r="AE8" s="10">
        <f>(AE$2)*18-16</f>
        <v>578</v>
      </c>
      <c r="AF8" s="39"/>
      <c r="AG8" s="10">
        <f>(AG$2)*18-16</f>
        <v>416</v>
      </c>
      <c r="AH8" s="39"/>
      <c r="AI8" s="10">
        <f>(AI$2)*18-16</f>
        <v>398</v>
      </c>
      <c r="AJ8" s="39"/>
      <c r="AK8" s="10">
        <f>(AK$2)*18-16</f>
        <v>380</v>
      </c>
      <c r="AL8" s="39"/>
      <c r="AM8" s="10">
        <f>(AM$2)*18-16</f>
        <v>362</v>
      </c>
      <c r="AN8" s="39"/>
      <c r="AO8" s="10">
        <f>(AO$2)*18-16</f>
        <v>344</v>
      </c>
      <c r="AP8" s="39"/>
      <c r="AQ8" s="10">
        <f>(AQ$2)*18-16</f>
        <v>326</v>
      </c>
      <c r="AR8" s="39"/>
      <c r="AS8" s="10">
        <f>(AS$2)*18-16</f>
        <v>308</v>
      </c>
      <c r="AT8" s="39"/>
      <c r="AU8" s="10">
        <f>(AU$2)*18-16</f>
        <v>290</v>
      </c>
      <c r="AV8" s="39"/>
      <c r="AW8" s="10">
        <f>(AW$2)*18-16</f>
        <v>128</v>
      </c>
      <c r="AX8" s="39"/>
      <c r="AY8" s="10">
        <f>(AY$2)*18-16</f>
        <v>110</v>
      </c>
      <c r="AZ8" s="39"/>
      <c r="BA8" s="10">
        <f>(BA$2)*18-16</f>
        <v>92</v>
      </c>
      <c r="BB8" s="39"/>
      <c r="BC8" s="10">
        <f>(BC$2)*18-16</f>
        <v>74</v>
      </c>
      <c r="BD8" s="39"/>
      <c r="BE8" s="10">
        <f>(BE$2)*18-16</f>
        <v>56</v>
      </c>
      <c r="BF8" s="39"/>
      <c r="BG8" s="10">
        <f>(BG$2)*18-16</f>
        <v>38</v>
      </c>
      <c r="BH8" s="39"/>
      <c r="BI8" s="10">
        <f>(BI$2)*18-16</f>
        <v>20</v>
      </c>
      <c r="BJ8" s="39"/>
      <c r="BK8" s="10">
        <f>(BK$2)*18-16</f>
        <v>2</v>
      </c>
      <c r="BL8" s="26"/>
      <c r="BM8" s="17"/>
      <c r="BN8" s="15" t="s">
        <v>15</v>
      </c>
      <c r="BR8" s="12" t="s">
        <v>16</v>
      </c>
    </row>
    <row r="9" spans="1:70" s="5" customFormat="1" ht="12.75" customHeight="1" x14ac:dyDescent="0.25">
      <c r="A9" s="9">
        <f>IF(OR(A$5="M3",A$5="S",A$5="",A$5="STD",A$5="A",A$5="AES",A$5="F",A$5="Fiber")," ",IF(OR(A$5="E",A$5="EMB"),IF(MOD(A8,9)=0,"—",16*A8-15),IF(OR(A$5="M",A$5="MADI"),"—",IF(OR(A$5="IPO",A$5="IP out"),IF(MOD(A8-1,18)&gt;=8,"—",16*A8-15),"Err"))))</f>
        <v>15857</v>
      </c>
      <c r="B9" s="7">
        <f>IF(OR(A$5="M3",A$5="S",A$5="",A$5="STD",A$5="A",A$5="AES",A$5="F",A$5="Fiber"),
IF(AND(A$5="M3",MOD(A8-1,9)=8),"Coax"," "),IF(OR(A$5="E",A$5="EMB"),IF(MOD(A8,9)=0,"—",16*A8),IF(OR(A$5="M",A$5="MADI"),"—",IF(OR(A$5="IPO",A$5="IP out"),IF(MOD(A8-1,18)&gt;=8,"—",16*A8),"Err"))))</f>
        <v>15872</v>
      </c>
      <c r="C9" s="9" t="str">
        <f>IF(OR(C$5="M3",C$5="S",C$5="",C$5="STD",C$5="A",C$5="AES",C$5="F",C$5="Fiber")," ",IF(OR(C$5="E",C$5="EMB"),IF(MOD(C8,9)=0,"—",16*C8-15),IF(OR(C$5="M",C$5="MADI"),"—",IF(OR(C$5="IPO",C$5="IP out"),IF(MOD(C8-1,18)&gt;=8,"—",16*C8-15),"Err"))))</f>
        <v xml:space="preserve"> </v>
      </c>
      <c r="D9" s="7" t="str">
        <f>IF(OR(C$5="M3",C$5="S",C$5="",C$5="STD",C$5="A",C$5="AES",C$5="F",C$5="Fiber"),
IF(AND(C$5="M3",MOD(C8-1,9)=8),"Coax"," "),IF(OR(C$5="E",C$5="EMB"),IF(MOD(C8,9)=0,"—",16*C8),IF(OR(C$5="M",C$5="MADI"),"—",IF(OR(C$5="IPO",C$5="IP out"),IF(MOD(C8-1,18)&gt;=8,"—",16*C8),"Err"))))</f>
        <v xml:space="preserve"> </v>
      </c>
      <c r="E9" s="9" t="str">
        <f>IF(OR(E$5="M3",E$5="S",E$5="",E$5="STD",E$5="A",E$5="AES",E$5="F",E$5="Fiber")," ",IF(OR(E$5="E",E$5="EMB"),IF(MOD(E8,9)=0,"—",16*E8-15),IF(OR(E$5="M",E$5="MADI"),"—",IF(OR(E$5="IPO",E$5="IP out"),IF(MOD(E8-1,18)&gt;=8,"—",16*E8-15),"Err"))))</f>
        <v xml:space="preserve"> </v>
      </c>
      <c r="F9" s="7" t="str">
        <f>IF(OR(E$5="M3",E$5="S",E$5="",E$5="STD",E$5="A",E$5="AES",E$5="F",E$5="Fiber"),
IF(AND(E$5="M3",MOD(E8-1,9)=8),"Coax"," "),IF(OR(E$5="E",E$5="EMB"),IF(MOD(E8,9)=0,"—",16*E8),IF(OR(E$5="M",E$5="MADI"),"—",IF(OR(E$5="IPO",E$5="IP out"),IF(MOD(E8-1,18)&gt;=8,"—",16*E8),"Err"))))</f>
        <v xml:space="preserve"> </v>
      </c>
      <c r="G9" s="9" t="str">
        <f>IF(OR(G$5="M3",G$5="S",G$5="",G$5="STD",G$5="A",G$5="AES",G$5="F",G$5="Fiber")," ",IF(OR(G$5="E",G$5="EMB"),IF(MOD(G8,9)=0,"—",16*G8-15),IF(OR(G$5="M",G$5="MADI"),"—",IF(OR(G$5="IPO",G$5="IP out"),IF(MOD(G8-1,18)&gt;=8,"—",16*G8-15),"Err"))))</f>
        <v xml:space="preserve"> </v>
      </c>
      <c r="H9" s="7" t="str">
        <f>IF(OR(G$5="M3",G$5="S",G$5="",G$5="STD",G$5="A",G$5="AES",G$5="F",G$5="Fiber"),
IF(AND(G$5="M3",MOD(G8-1,9)=8),"Coax"," "),IF(OR(G$5="E",G$5="EMB"),IF(MOD(G8,9)=0,"—",16*G8),IF(OR(G$5="M",G$5="MADI"),"—",IF(OR(G$5="IPO",G$5="IP out"),IF(MOD(G8-1,18)&gt;=8,"—",16*G8),"Err"))))</f>
        <v xml:space="preserve"> </v>
      </c>
      <c r="I9" s="9" t="str">
        <f>IF(OR(I$5="M3",I$5="S",I$5="",I$5="STD",I$5="A",I$5="AES",I$5="F",I$5="Fiber")," ",IF(OR(I$5="E",I$5="EMB"),IF(MOD(I8,9)=0,"—",16*I8-15),IF(OR(I$5="M",I$5="MADI"),"—",IF(OR(I$5="IPO",I$5="IP out"),IF(MOD(I8-1,18)&gt;=8,"—",16*I8-15),"Err"))))</f>
        <v>—</v>
      </c>
      <c r="J9" s="7" t="str">
        <f>IF(OR(I$5="M3",I$5="S",I$5="",I$5="STD",I$5="A",I$5="AES",I$5="F",I$5="Fiber"),
IF(AND(I$5="M3",MOD(I8-1,9)=8),"Coax"," "),IF(OR(I$5="E",I$5="EMB"),IF(MOD(I8,9)=0,"—",16*I8),IF(OR(I$5="M",I$5="MADI"),"—",IF(OR(I$5="IPO",I$5="IP out"),IF(MOD(I8-1,18)&gt;=8,"—",16*I8),"Err"))))</f>
        <v>—</v>
      </c>
      <c r="K9" s="9">
        <f>IF(OR(K$5="M3",K$5="S",K$5="",K$5="STD",K$5="A",K$5="AES",K$5="F",K$5="Fiber")," ",IF(OR(K$5="E",K$5="EMB"),IF(MOD(K8,9)=0,"—",16*K8-15),IF(OR(K$5="M",K$5="MADI"),"—",IF(OR(K$5="IPO",K$5="IP out"),IF(MOD(K8-1,18)&gt;=8,"—",16*K8-15),"Err"))))</f>
        <v>14417</v>
      </c>
      <c r="L9" s="7">
        <f>IF(OR(K$5="M3",K$5="S",K$5="",K$5="STD",K$5="A",K$5="AES",K$5="F",K$5="Fiber"),
IF(AND(K$5="M3",MOD(K8-1,9)=8),"Coax"," "),IF(OR(K$5="E",K$5="EMB"),IF(MOD(K8,9)=0,"—",16*K8),IF(OR(K$5="M",K$5="MADI"),"—",IF(OR(K$5="IPO",K$5="IP out"),IF(MOD(K8-1,18)&gt;=8,"—",16*K8),"Err"))))</f>
        <v>14432</v>
      </c>
      <c r="M9" s="9" t="str">
        <f>IF(OR(M$5="M3",M$5="S",M$5="",M$5="STD",M$5="A",M$5="AES",M$5="F",M$5="Fiber")," ",IF(OR(M$5="E",M$5="EMB"),IF(MOD(M8,9)=0,"—",16*M8-15),IF(OR(M$5="M",M$5="MADI"),"—",IF(OR(M$5="IPO",M$5="IP out"),IF(MOD(M8-1,18)&gt;=8,"—",16*M8-15),"Err"))))</f>
        <v xml:space="preserve"> </v>
      </c>
      <c r="N9" s="7" t="str">
        <f>IF(OR(M$5="M3",M$5="S",M$5="",M$5="STD",M$5="A",M$5="AES",M$5="F",M$5="Fiber"),
IF(AND(M$5="M3",MOD(M8-1,9)=8),"Coax"," "),IF(OR(M$5="E",M$5="EMB"),IF(MOD(M8,9)=0,"—",16*M8),IF(OR(M$5="M",M$5="MADI"),"—",IF(OR(M$5="IPO",M$5="IP out"),IF(MOD(M8-1,18)&gt;=8,"—",16*M8),"Err"))))</f>
        <v xml:space="preserve"> </v>
      </c>
      <c r="O9" s="9" t="str">
        <f>IF(OR(O$5="M3",O$5="S",O$5="",O$5="STD",O$5="A",O$5="AES",O$5="F",O$5="Fiber")," ",IF(OR(O$5="E",O$5="EMB"),IF(MOD(O8,9)=0,"—",16*O8-15),IF(OR(O$5="M",O$5="MADI"),"—",IF(OR(O$5="IPO",O$5="IP out"),IF(MOD(O8-1,18)&gt;=8,"—",16*O8-15),"Err"))))</f>
        <v xml:space="preserve"> </v>
      </c>
      <c r="P9" s="7" t="str">
        <f>IF(OR(O$5="M3",O$5="S",O$5="",O$5="STD",O$5="A",O$5="AES",O$5="F",O$5="Fiber"),
IF(AND(O$5="M3",MOD(O8-1,9)=8),"Coax"," "),IF(OR(O$5="E",O$5="EMB"),IF(MOD(O8,9)=0,"—",16*O8),IF(OR(O$5="M",O$5="MADI"),"—",IF(OR(O$5="IPO",O$5="IP out"),IF(MOD(O8-1,18)&gt;=8,"—",16*O8),"Err"))))</f>
        <v xml:space="preserve"> </v>
      </c>
      <c r="Q9" s="9">
        <f>IF(OR(Q$5="M3",Q$5="S",Q$5="",Q$5="STD",Q$5="A",Q$5="AES",Q$5="F",Q$5="Fiber")," ",IF(OR(Q$5="E",Q$5="EMB"),IF(MOD(Q8,9)=0,"—",16*Q8-15),IF(OR(Q$5="M",Q$5="MADI"),"—",IF(OR(Q$5="IPO",Q$5="IP out"),IF(MOD(Q8-1,18)&gt;=8,"—",16*Q8-15),"Err"))))</f>
        <v>11249</v>
      </c>
      <c r="R9" s="7">
        <f>IF(OR(Q$5="M3",Q$5="S",Q$5="",Q$5="STD",Q$5="A",Q$5="AES",Q$5="F",Q$5="Fiber"),
IF(AND(Q$5="M3",MOD(Q8-1,9)=8),"Coax"," "),IF(OR(Q$5="E",Q$5="EMB"),IF(MOD(Q8,9)=0,"—",16*Q8),IF(OR(Q$5="M",Q$5="MADI"),"—",IF(OR(Q$5="IPO",Q$5="IP out"),IF(MOD(Q8-1,18)&gt;=8,"—",16*Q8),"Err"))))</f>
        <v>11264</v>
      </c>
      <c r="S9" s="9" t="str">
        <f>IF(OR(S$5="M3",S$5="S",S$5="",S$5="STD",S$5="A",S$5="AES",S$5="F",S$5="Fiber")," ",IF(OR(S$5="E",S$5="EMB"),IF(MOD(S8,9)=0,"—",16*S8-15),IF(OR(S$5="M",S$5="MADI"),"—",IF(OR(S$5="IPO",S$5="IP out"),IF(MOD(S8-1,18)&gt;=8,"—",16*S8-15),"Err"))))</f>
        <v xml:space="preserve"> </v>
      </c>
      <c r="T9" s="7" t="str">
        <f>IF(OR(S$5="M3",S$5="S",S$5="",S$5="STD",S$5="A",S$5="AES",S$5="F",S$5="Fiber"),
IF(AND(S$5="M3",MOD(S8-1,9)=8),"Coax"," "),IF(OR(S$5="E",S$5="EMB"),IF(MOD(S8,9)=0,"—",16*S8),IF(OR(S$5="M",S$5="MADI"),"—",IF(OR(S$5="IPO",S$5="IP out"),IF(MOD(S8-1,18)&gt;=8,"—",16*S8),"Err"))))</f>
        <v xml:space="preserve"> </v>
      </c>
      <c r="U9" s="9" t="str">
        <f>IF(OR(U$5="M3",U$5="S",U$5="",U$5="STD",U$5="A",U$5="AES",U$5="F",U$5="Fiber")," ",IF(OR(U$5="E",U$5="EMB"),IF(MOD(U8,9)=0,"—",16*U8-15),IF(OR(U$5="M",U$5="MADI"),"—",IF(OR(U$5="IPO",U$5="IP out"),IF(MOD(U8-1,18)&gt;=8,"—",16*U8-15),"Err"))))</f>
        <v xml:space="preserve"> </v>
      </c>
      <c r="V9" s="7" t="str">
        <f>IF(OR(U$5="M3",U$5="S",U$5="",U$5="STD",U$5="A",U$5="AES",U$5="F",U$5="Fiber"),
IF(AND(U$5="M3",MOD(U8-1,9)=8),"Coax"," "),IF(OR(U$5="E",U$5="EMB"),IF(MOD(U8,9)=0,"—",16*U8),IF(OR(U$5="M",U$5="MADI"),"—",IF(OR(U$5="IPO",U$5="IP out"),IF(MOD(U8-1,18)&gt;=8,"—",16*U8),"Err"))))</f>
        <v xml:space="preserve"> </v>
      </c>
      <c r="W9" s="9" t="str">
        <f>IF(OR(W$5="M3",W$5="S",W$5="",W$5="STD",W$5="A",W$5="AES",W$5="F",W$5="Fiber")," ",IF(OR(W$5="E",W$5="EMB"),IF(MOD(W8,9)=0,"—",16*W8-15),IF(OR(W$5="M",W$5="MADI"),"—",IF(OR(W$5="IPO",W$5="IP out"),IF(MOD(W8-1,18)&gt;=8,"—",16*W8-15),"Err"))))</f>
        <v xml:space="preserve"> </v>
      </c>
      <c r="X9" s="7" t="str">
        <f>IF(OR(W$5="M3",W$5="S",W$5="",W$5="STD",W$5="A",W$5="AES",W$5="F",W$5="Fiber"),
IF(AND(W$5="M3",MOD(W8-1,9)=8),"Coax"," "),IF(OR(W$5="E",W$5="EMB"),IF(MOD(W8,9)=0,"—",16*W8),IF(OR(W$5="M",W$5="MADI"),"—",IF(OR(W$5="IPO",W$5="IP out"),IF(MOD(W8-1,18)&gt;=8,"—",16*W8),"Err"))))</f>
        <v xml:space="preserve"> </v>
      </c>
      <c r="Y9" s="9" t="str">
        <f>IF(OR(Y$5="M3",Y$5="S",Y$5="",Y$5="STD",Y$5="A",Y$5="AES",Y$5="F",Y$5="Fiber")," ",IF(OR(Y$5="E",Y$5="EMB"),IF(MOD(Y8,9)=0,"—",16*Y8-15),IF(OR(Y$5="M",Y$5="MADI"),"—",IF(OR(Y$5="IPO",Y$5="IP out"),IF(MOD(Y8-1,18)&gt;=8,"—",16*Y8-15),"Err"))))</f>
        <v>—</v>
      </c>
      <c r="Z9" s="7" t="str">
        <f>IF(OR(Y$5="M3",Y$5="S",Y$5="",Y$5="STD",Y$5="A",Y$5="AES",Y$5="F",Y$5="Fiber"),
IF(AND(Y$5="M3",MOD(Y8-1,9)=8),"Coax"," "),IF(OR(Y$5="E",Y$5="EMB"),IF(MOD(Y8,9)=0,"—",16*Y8),IF(OR(Y$5="M",Y$5="MADI"),"—",IF(OR(Y$5="IPO",Y$5="IP out"),IF(MOD(Y8-1,18)&gt;=8,"—",16*Y8),"Err"))))</f>
        <v>—</v>
      </c>
      <c r="AA9" s="9">
        <f>IF(OR(AA$5="M3",AA$5="S",AA$5="",AA$5="STD",AA$5="A",AA$5="AES",AA$5="F",AA$5="Fiber")," ",IF(OR(AA$5="E",AA$5="EMB"),IF(MOD(AA8,9)=0,"—",16*AA8-15),IF(OR(AA$5="M",AA$5="MADI"),"—",IF(OR(AA$5="IPO",AA$5="IP out"),IF(MOD(AA8-1,18)&gt;=8,"—",16*AA8-15),"Err"))))</f>
        <v>9809</v>
      </c>
      <c r="AB9" s="7">
        <f>IF(OR(AA$5="M3",AA$5="S",AA$5="",AA$5="STD",AA$5="A",AA$5="AES",AA$5="F",AA$5="Fiber"),
IF(AND(AA$5="M3",MOD(AA8-1,9)=8),"Coax"," "),IF(OR(AA$5="E",AA$5="EMB"),IF(MOD(AA8,9)=0,"—",16*AA8),IF(OR(AA$5="M",AA$5="MADI"),"—",IF(OR(AA$5="IPO",AA$5="IP out"),IF(MOD(AA8-1,18)&gt;=8,"—",16*AA8),"Err"))))</f>
        <v>9824</v>
      </c>
      <c r="AC9" s="9" t="str">
        <f>IF(OR(AC$5="M3",AC$5="S",AC$5="",AC$5="STD",AC$5="A",AC$5="AES",AC$5="F",AC$5="Fiber")," ",IF(OR(AC$5="E",AC$5="EMB"),IF(MOD(AC8,9)=0,"—",16*AC8-15),IF(OR(AC$5="M",AC$5="MADI"),"—",IF(OR(AC$5="IPO",AC$5="IP out"),IF(MOD(AC8-1,18)&gt;=8,"—",16*AC8-15),"Err"))))</f>
        <v xml:space="preserve"> </v>
      </c>
      <c r="AD9" s="7" t="str">
        <f>IF(OR(AC$5="M3",AC$5="S",AC$5="",AC$5="STD",AC$5="A",AC$5="AES",AC$5="F",AC$5="Fiber"),
IF(AND(AC$5="M3",MOD(AC8-1,9)=8),"Coax"," "),IF(OR(AC$5="E",AC$5="EMB"),IF(MOD(AC8,9)=0,"—",16*AC8),IF(OR(AC$5="M",AC$5="MADI"),"—",IF(OR(AC$5="IPO",AC$5="IP out"),IF(MOD(AC8-1,18)&gt;=8,"—",16*AC8),"Err"))))</f>
        <v xml:space="preserve"> </v>
      </c>
      <c r="AE9" s="9" t="str">
        <f>IF(OR(AE$5="M3",AE$5="S",AE$5="",AE$5="STD",AE$5="A",AE$5="AES",AE$5="F",AE$5="Fiber")," ",IF(OR(AE$5="E",AE$5="EMB"),IF(MOD(AE8,9)=0,"—",16*AE8-15),IF(OR(AE$5="M",AE$5="MADI"),"—",IF(OR(AE$5="IPO",AE$5="IP out"),IF(MOD(AE8-1,18)&gt;=8,"—",16*AE8-15),"Err"))))</f>
        <v xml:space="preserve"> </v>
      </c>
      <c r="AF9" s="7" t="str">
        <f>IF(OR(AE$5="M3",AE$5="S",AE$5="",AE$5="STD",AE$5="A",AE$5="AES",AE$5="F",AE$5="Fiber"),
IF(AND(AE$5="M3",MOD(AE8-1,9)=8),"Coax"," "),IF(OR(AE$5="E",AE$5="EMB"),IF(MOD(AE8,9)=0,"—",16*AE8),IF(OR(AE$5="M",AE$5="MADI"),"—",IF(OR(AE$5="IPO",AE$5="IP out"),IF(MOD(AE8-1,18)&gt;=8,"—",16*AE8),"Err"))))</f>
        <v xml:space="preserve"> </v>
      </c>
      <c r="AG9" s="9" t="str">
        <f>IF(OR(AG$5="M3",AG$5="S",AG$5="",AG$5="STD",AG$5="A",AG$5="AES",AG$5="F",AG$5="Fiber")," ",IF(OR(AG$5="E",AG$5="EMB"),IF(MOD(AG8,9)=0,"—",16*AG8-15),IF(OR(AG$5="M",AG$5="MADI"),"—",IF(OR(AG$5="IPO",AG$5="IP out"),IF(MOD(AG8-1,18)&gt;=8,"—",16*AG8-15),"Err"))))</f>
        <v xml:space="preserve"> </v>
      </c>
      <c r="AH9" s="7" t="str">
        <f>IF(OR(AG$5="M3",AG$5="S",AG$5="",AG$5="STD",AG$5="A",AG$5="AES",AG$5="F",AG$5="Fiber"),
IF(AND(AG$5="M3",MOD(AG8-1,9)=8),"Coax"," "),IF(OR(AG$5="E",AG$5="EMB"),IF(MOD(AG8,9)=0,"—",16*AG8),IF(OR(AG$5="M",AG$5="MADI"),"—",IF(OR(AG$5="IPO",AG$5="IP out"),IF(MOD(AG8-1,18)&gt;=8,"—",16*AG8),"Err"))))</f>
        <v xml:space="preserve"> </v>
      </c>
      <c r="AI9" s="9" t="str">
        <f>IF(OR(AI$5="M3",AI$5="S",AI$5="",AI$5="STD",AI$5="A",AI$5="AES",AI$5="F",AI$5="Fiber")," ",IF(OR(AI$5="E",AI$5="EMB"),IF(MOD(AI8,9)=0,"—",16*AI8-15),IF(OR(AI$5="M",AI$5="MADI"),"—",IF(OR(AI$5="IPO",AI$5="IP out"),IF(MOD(AI8-1,18)&gt;=8,"—",16*AI8-15),"Err"))))</f>
        <v xml:space="preserve"> </v>
      </c>
      <c r="AJ9" s="7" t="str">
        <f>IF(OR(AI$5="M3",AI$5="S",AI$5="",AI$5="STD",AI$5="A",AI$5="AES",AI$5="F",AI$5="Fiber"),
IF(AND(AI$5="M3",MOD(AI8-1,9)=8),"Coax"," "),IF(OR(AI$5="E",AI$5="EMB"),IF(MOD(AI8,9)=0,"—",16*AI8),IF(OR(AI$5="M",AI$5="MADI"),"—",IF(OR(AI$5="IPO",AI$5="IP out"),IF(MOD(AI8-1,18)&gt;=8,"—",16*AI8),"Err"))))</f>
        <v xml:space="preserve"> </v>
      </c>
      <c r="AK9" s="9" t="str">
        <f>IF(OR(AK$5="M3",AK$5="S",AK$5="",AK$5="STD",AK$5="A",AK$5="AES",AK$5="F",AK$5="Fiber")," ",IF(OR(AK$5="E",AK$5="EMB"),IF(MOD(AK8,9)=0,"—",16*AK8-15),IF(OR(AK$5="M",AK$5="MADI"),"—",IF(OR(AK$5="IPO",AK$5="IP out"),IF(MOD(AK8-1,18)&gt;=8,"—",16*AK8-15),"Err"))))</f>
        <v xml:space="preserve"> </v>
      </c>
      <c r="AL9" s="7" t="str">
        <f>IF(OR(AK$5="M3",AK$5="S",AK$5="",AK$5="STD",AK$5="A",AK$5="AES",AK$5="F",AK$5="Fiber"),
IF(AND(AK$5="M3",MOD(AK8-1,9)=8),"Coax"," "),IF(OR(AK$5="E",AK$5="EMB"),IF(MOD(AK8,9)=0,"—",16*AK8),IF(OR(AK$5="M",AK$5="MADI"),"—",IF(OR(AK$5="IPO",AK$5="IP out"),IF(MOD(AK8-1,18)&gt;=8,"—",16*AK8),"Err"))))</f>
        <v xml:space="preserve"> </v>
      </c>
      <c r="AM9" s="9" t="str">
        <f>IF(OR(AM$5="M3",AM$5="S",AM$5="",AM$5="STD",AM$5="A",AM$5="AES",AM$5="F",AM$5="Fiber")," ",IF(OR(AM$5="E",AM$5="EMB"),IF(MOD(AM8,9)=0,"—",16*AM8-15),IF(OR(AM$5="M",AM$5="MADI"),"—",IF(OR(AM$5="IPO",AM$5="IP out"),IF(MOD(AM8-1,18)&gt;=8,"—",16*AM8-15),"Err"))))</f>
        <v xml:space="preserve"> </v>
      </c>
      <c r="AN9" s="7" t="str">
        <f>IF(OR(AM$5="M3",AM$5="S",AM$5="",AM$5="STD",AM$5="A",AM$5="AES",AM$5="F",AM$5="Fiber"),
IF(AND(AM$5="M3",MOD(AM8-1,9)=8),"Coax"," "),IF(OR(AM$5="E",AM$5="EMB"),IF(MOD(AM8,9)=0,"—",16*AM8),IF(OR(AM$5="M",AM$5="MADI"),"—",IF(OR(AM$5="IPO",AM$5="IP out"),IF(MOD(AM8-1,18)&gt;=8,"—",16*AM8),"Err"))))</f>
        <v xml:space="preserve"> </v>
      </c>
      <c r="AO9" s="9" t="str">
        <f>IF(OR(AO$5="M3",AO$5="S",AO$5="",AO$5="STD",AO$5="A",AO$5="AES",AO$5="F",AO$5="Fiber")," ",IF(OR(AO$5="E",AO$5="EMB"),IF(MOD(AO8,9)=0,"—",16*AO8-15),IF(OR(AO$5="M",AO$5="MADI"),"—",IF(OR(AO$5="IPO",AO$5="IP out"),IF(MOD(AO8-1,18)&gt;=8,"—",16*AO8-15),"Err"))))</f>
        <v xml:space="preserve"> </v>
      </c>
      <c r="AP9" s="7" t="str">
        <f>IF(OR(AO$5="M3",AO$5="S",AO$5="",AO$5="STD",AO$5="A",AO$5="AES",AO$5="F",AO$5="Fiber"),
IF(AND(AO$5="M3",MOD(AO8-1,9)=8),"Coax"," "),IF(OR(AO$5="E",AO$5="EMB"),IF(MOD(AO8,9)=0,"—",16*AO8),IF(OR(AO$5="M",AO$5="MADI"),"—",IF(OR(AO$5="IPO",AO$5="IP out"),IF(MOD(AO8-1,18)&gt;=8,"—",16*AO8),"Err"))))</f>
        <v xml:space="preserve"> </v>
      </c>
      <c r="AQ9" s="9">
        <f>IF(OR(AQ$5="M3",AQ$5="S",AQ$5="",AQ$5="STD",AQ$5="A",AQ$5="AES",AQ$5="F",AQ$5="Fiber")," ",IF(OR(AQ$5="E",AQ$5="EMB"),IF(MOD(AQ8,9)=0,"—",16*AQ8-15),IF(OR(AQ$5="M",AQ$5="MADI"),"—",IF(OR(AQ$5="IPO",AQ$5="IP out"),IF(MOD(AQ8-1,18)&gt;=8,"—",16*AQ8-15),"Err"))))</f>
        <v>5201</v>
      </c>
      <c r="AR9" s="7">
        <f>IF(OR(AQ$5="M3",AQ$5="S",AQ$5="",AQ$5="STD",AQ$5="A",AQ$5="AES",AQ$5="F",AQ$5="Fiber"),
IF(AND(AQ$5="M3",MOD(AQ8-1,9)=8),"Coax"," "),IF(OR(AQ$5="E",AQ$5="EMB"),IF(MOD(AQ8,9)=0,"—",16*AQ8),IF(OR(AQ$5="M",AQ$5="MADI"),"—",IF(OR(AQ$5="IPO",AQ$5="IP out"),IF(MOD(AQ8-1,18)&gt;=8,"—",16*AQ8),"Err"))))</f>
        <v>5216</v>
      </c>
      <c r="AS9" s="9" t="str">
        <f>IF(OR(AS$5="M3",AS$5="S",AS$5="",AS$5="STD",AS$5="A",AS$5="AES",AS$5="F",AS$5="Fiber")," ",IF(OR(AS$5="E",AS$5="EMB"),IF(MOD(AS8,9)=0,"—",16*AS8-15),IF(OR(AS$5="M",AS$5="MADI"),"—",IF(OR(AS$5="IPO",AS$5="IP out"),IF(MOD(AS8-1,18)&gt;=8,"—",16*AS8-15),"Err"))))</f>
        <v xml:space="preserve"> </v>
      </c>
      <c r="AT9" s="7" t="str">
        <f>IF(OR(AS$5="M3",AS$5="S",AS$5="",AS$5="STD",AS$5="A",AS$5="AES",AS$5="F",AS$5="Fiber"),
IF(AND(AS$5="M3",MOD(AS8-1,9)=8),"Coax"," "),IF(OR(AS$5="E",AS$5="EMB"),IF(MOD(AS8,9)=0,"—",16*AS8),IF(OR(AS$5="M",AS$5="MADI"),"—",IF(OR(AS$5="IPO",AS$5="IP out"),IF(MOD(AS8-1,18)&gt;=8,"—",16*AS8),"Err"))))</f>
        <v xml:space="preserve"> </v>
      </c>
      <c r="AU9" s="9" t="str">
        <f>IF(OR(AU$5="M3",AU$5="S",AU$5="",AU$5="STD",AU$5="A",AU$5="AES",AU$5="F",AU$5="Fiber")," ",IF(OR(AU$5="E",AU$5="EMB"),IF(MOD(AU8,9)=0,"—",16*AU8-15),IF(OR(AU$5="M",AU$5="MADI"),"—",IF(OR(AU$5="IPO",AU$5="IP out"),IF(MOD(AU8-1,18)&gt;=8,"—",16*AU8-15),"Err"))))</f>
        <v xml:space="preserve"> </v>
      </c>
      <c r="AV9" s="7" t="str">
        <f>IF(OR(AU$5="M3",AU$5="S",AU$5="",AU$5="STD",AU$5="A",AU$5="AES",AU$5="F",AU$5="Fiber"),
IF(AND(AU$5="M3",MOD(AU8-1,9)=8),"Coax"," "),IF(OR(AU$5="E",AU$5="EMB"),IF(MOD(AU8,9)=0,"—",16*AU8),IF(OR(AU$5="M",AU$5="MADI"),"—",IF(OR(AU$5="IPO",AU$5="IP out"),IF(MOD(AU8-1,18)&gt;=8,"—",16*AU8),"Err"))))</f>
        <v xml:space="preserve"> </v>
      </c>
      <c r="AW9" s="9">
        <f>IF(OR(AW$5="M3",AW$5="S",AW$5="",AW$5="STD",AW$5="A",AW$5="AES",AW$5="F",AW$5="Fiber")," ",IF(OR(AW$5="E",AW$5="EMB"),IF(MOD(AW8,9)=0,"—",16*AW8-15),IF(OR(AW$5="M",AW$5="MADI"),"—",IF(OR(AW$5="IPO",AW$5="IP out"),IF(MOD(AW8-1,18)&gt;=8,"—",16*AW8-15),"Err"))))</f>
        <v>2033</v>
      </c>
      <c r="AX9" s="7">
        <f>IF(OR(AW$5="M3",AW$5="S",AW$5="",AW$5="STD",AW$5="A",AW$5="AES",AW$5="F",AW$5="Fiber"),
IF(AND(AW$5="M3",MOD(AW8-1,9)=8),"Coax"," "),IF(OR(AW$5="E",AW$5="EMB"),IF(MOD(AW8,9)=0,"—",16*AW8),IF(OR(AW$5="M",AW$5="MADI"),"—",IF(OR(AW$5="IPO",AW$5="IP out"),IF(MOD(AW8-1,18)&gt;=8,"—",16*AW8),"Err"))))</f>
        <v>2048</v>
      </c>
      <c r="AY9" s="9" t="str">
        <f>IF(OR(AY$5="M3",AY$5="S",AY$5="",AY$5="STD",AY$5="A",AY$5="AES",AY$5="F",AY$5="Fiber")," ",IF(OR(AY$5="E",AY$5="EMB"),IF(MOD(AY8,9)=0,"—",16*AY8-15),IF(OR(AY$5="M",AY$5="MADI"),"—",IF(OR(AY$5="IPO",AY$5="IP out"),IF(MOD(AY8-1,18)&gt;=8,"—",16*AY8-15),"Err"))))</f>
        <v xml:space="preserve"> </v>
      </c>
      <c r="AZ9" s="7" t="str">
        <f>IF(OR(AY$5="M3",AY$5="S",AY$5="",AY$5="STD",AY$5="A",AY$5="AES",AY$5="F",AY$5="Fiber"),
IF(AND(AY$5="M3",MOD(AY8-1,9)=8),"Coax"," "),IF(OR(AY$5="E",AY$5="EMB"),IF(MOD(AY8,9)=0,"—",16*AY8),IF(OR(AY$5="M",AY$5="MADI"),"—",IF(OR(AY$5="IPO",AY$5="IP out"),IF(MOD(AY8-1,18)&gt;=8,"—",16*AY8),"Err"))))</f>
        <v xml:space="preserve"> </v>
      </c>
      <c r="BA9" s="9" t="str">
        <f>IF(OR(BA$5="M3",BA$5="S",BA$5="",BA$5="STD",BA$5="A",BA$5="AES",BA$5="F",BA$5="Fiber")," ",IF(OR(BA$5="E",BA$5="EMB"),IF(MOD(BA8,9)=0,"—",16*BA8-15),IF(OR(BA$5="M",BA$5="MADI"),"—",IF(OR(BA$5="IPO",BA$5="IP out"),IF(MOD(BA8-1,18)&gt;=8,"—",16*BA8-15),"Err"))))</f>
        <v xml:space="preserve"> </v>
      </c>
      <c r="BB9" s="7" t="str">
        <f>IF(OR(BA$5="M3",BA$5="S",BA$5="",BA$5="STD",BA$5="A",BA$5="AES",BA$5="F",BA$5="Fiber"),
IF(AND(BA$5="M3",MOD(BA8-1,9)=8),"Coax"," "),IF(OR(BA$5="E",BA$5="EMB"),IF(MOD(BA8,9)=0,"—",16*BA8),IF(OR(BA$5="M",BA$5="MADI"),"—",IF(OR(BA$5="IPO",BA$5="IP out"),IF(MOD(BA8-1,18)&gt;=8,"—",16*BA8),"Err"))))</f>
        <v xml:space="preserve"> </v>
      </c>
      <c r="BC9" s="9" t="str">
        <f>IF(OR(BC$5="M3",BC$5="S",BC$5="",BC$5="STD",BC$5="A",BC$5="AES",BC$5="F",BC$5="Fiber")," ",IF(OR(BC$5="E",BC$5="EMB"),IF(MOD(BC8,9)=0,"—",16*BC8-15),IF(OR(BC$5="M",BC$5="MADI"),"—",IF(OR(BC$5="IPO",BC$5="IP out"),IF(MOD(BC8-1,18)&gt;=8,"—",16*BC8-15),"Err"))))</f>
        <v xml:space="preserve"> </v>
      </c>
      <c r="BD9" s="7" t="str">
        <f>IF(OR(BC$5="M3",BC$5="S",BC$5="",BC$5="STD",BC$5="A",BC$5="AES",BC$5="F",BC$5="Fiber"),
IF(AND(BC$5="M3",MOD(BC8-1,9)=8),"Coax"," "),IF(OR(BC$5="E",BC$5="EMB"),IF(MOD(BC8,9)=0,"—",16*BC8),IF(OR(BC$5="M",BC$5="MADI"),"—",IF(OR(BC$5="IPO",BC$5="IP out"),IF(MOD(BC8-1,18)&gt;=8,"—",16*BC8),"Err"))))</f>
        <v xml:space="preserve"> </v>
      </c>
      <c r="BE9" s="9" t="str">
        <f>IF(OR(BE$5="M3",BE$5="S",BE$5="",BE$5="STD",BE$5="A",BE$5="AES",BE$5="F",BE$5="Fiber")," ",IF(OR(BE$5="E",BE$5="EMB"),IF(MOD(BE8,9)=0,"—",16*BE8-15),IF(OR(BE$5="M",BE$5="MADI"),"—",IF(OR(BE$5="IPO",BE$5="IP out"),IF(MOD(BE8-1,18)&gt;=8,"—",16*BE8-15),"Err"))))</f>
        <v>—</v>
      </c>
      <c r="BF9" s="7" t="str">
        <f>IF(OR(BE$5="M3",BE$5="S",BE$5="",BE$5="STD",BE$5="A",BE$5="AES",BE$5="F",BE$5="Fiber"),
IF(AND(BE$5="M3",MOD(BE8-1,9)=8),"Coax"," "),IF(OR(BE$5="E",BE$5="EMB"),IF(MOD(BE8,9)=0,"—",16*BE8),IF(OR(BE$5="M",BE$5="MADI"),"—",IF(OR(BE$5="IPO",BE$5="IP out"),IF(MOD(BE8-1,18)&gt;=8,"—",16*BE8),"Err"))))</f>
        <v>—</v>
      </c>
      <c r="BG9" s="9">
        <f>IF(OR(BG$5="M3",BG$5="S",BG$5="",BG$5="STD",BG$5="A",BG$5="AES",BG$5="F",BG$5="Fiber")," ",IF(OR(BG$5="E",BG$5="EMB"),IF(MOD(BG8,9)=0,"—",16*BG8-15),IF(OR(BG$5="M",BG$5="MADI"),"—",IF(OR(BG$5="IPO",BG$5="IP out"),IF(MOD(BG8-1,18)&gt;=8,"—",16*BG8-15),"Err"))))</f>
        <v>593</v>
      </c>
      <c r="BH9" s="7">
        <f>IF(OR(BG$5="M3",BG$5="S",BG$5="",BG$5="STD",BG$5="A",BG$5="AES",BG$5="F",BG$5="Fiber"),
IF(AND(BG$5="M3",MOD(BG8-1,9)=8),"Coax"," "),IF(OR(BG$5="E",BG$5="EMB"),IF(MOD(BG8,9)=0,"—",16*BG8),IF(OR(BG$5="M",BG$5="MADI"),"—",IF(OR(BG$5="IPO",BG$5="IP out"),IF(MOD(BG8-1,18)&gt;=8,"—",16*BG8),"Err"))))</f>
        <v>608</v>
      </c>
      <c r="BI9" s="9" t="str">
        <f>IF(OR(BI$5="M3",BI$5="S",BI$5="",BI$5="STD",BI$5="A",BI$5="AES",BI$5="F",BI$5="Fiber")," ",IF(OR(BI$5="E",BI$5="EMB"),IF(MOD(BI8,9)=0,"—",16*BI8-15),IF(OR(BI$5="M",BI$5="MADI"),"—",IF(OR(BI$5="IPO",BI$5="IP out"),IF(MOD(BI8-1,18)&gt;=8,"—",16*BI8-15),"Err"))))</f>
        <v xml:space="preserve"> </v>
      </c>
      <c r="BJ9" s="7" t="str">
        <f>IF(OR(BI$5="M3",BI$5="S",BI$5="",BI$5="STD",BI$5="A",BI$5="AES",BI$5="F",BI$5="Fiber"),
IF(AND(BI$5="M3",MOD(BI8-1,9)=8),"Coax"," "),IF(OR(BI$5="E",BI$5="EMB"),IF(MOD(BI8,9)=0,"—",16*BI8),IF(OR(BI$5="M",BI$5="MADI"),"—",IF(OR(BI$5="IPO",BI$5="IP out"),IF(MOD(BI8-1,18)&gt;=8,"—",16*BI8),"Err"))))</f>
        <v xml:space="preserve"> </v>
      </c>
      <c r="BK9" s="9" t="str">
        <f>IF(OR(BK$5="M3",BK$5="S",BK$5="",BK$5="STD",BK$5="A",BK$5="AES",BK$5="F",BK$5="Fiber")," ",IF(OR(BK$5="E",BK$5="EMB"),IF(MOD(BK8,9)=0,"—",16*BK8-15),IF(OR(BK$5="M",BK$5="MADI"),"—",IF(OR(BK$5="IPO",BK$5="IP out"),IF(MOD(BK8-1,18)&gt;=8,"—",16*BK8-15),"Err"))))</f>
        <v xml:space="preserve"> </v>
      </c>
      <c r="BL9" s="7" t="str">
        <f>IF(OR(BK$5="M3",BK$5="S",BK$5="",BK$5="STD",BK$5="A",BK$5="AES",BK$5="F",BK$5="Fiber"),
IF(AND(BK$5="M3",MOD(BK8-1,9)=8),"Coax"," "),IF(OR(BK$5="E",BK$5="EMB"),IF(MOD(BK8,9)=0,"—",16*BK8),IF(OR(BK$5="M",BK$5="MADI"),"—",IF(OR(BK$5="IPO",BK$5="IP out"),IF(MOD(BK8-1,18)&gt;=8,"—",16*BK8),"Err"))))</f>
        <v xml:space="preserve"> </v>
      </c>
      <c r="BM9" s="11"/>
      <c r="BN9" s="13" t="s">
        <v>17</v>
      </c>
      <c r="BR9" s="12" t="s">
        <v>18</v>
      </c>
    </row>
    <row r="10" spans="1:70" s="1" customFormat="1" ht="15" customHeight="1" x14ac:dyDescent="0.25">
      <c r="A10" s="10">
        <f>(A$2)*18-15</f>
        <v>993</v>
      </c>
      <c r="B10" s="39"/>
      <c r="C10" s="10">
        <f>(C$2)*18-15</f>
        <v>975</v>
      </c>
      <c r="D10" s="39"/>
      <c r="E10" s="10">
        <f>(E$2)*18-15</f>
        <v>957</v>
      </c>
      <c r="F10" s="39"/>
      <c r="G10" s="10">
        <f>(G$2)*18-15</f>
        <v>939</v>
      </c>
      <c r="H10" s="39"/>
      <c r="I10" s="10">
        <f>(I$2)*18-15</f>
        <v>921</v>
      </c>
      <c r="J10" s="39"/>
      <c r="K10" s="10">
        <f>(K$2)*18-15</f>
        <v>903</v>
      </c>
      <c r="L10" s="39"/>
      <c r="M10" s="10">
        <f>(M$2)*18-15</f>
        <v>885</v>
      </c>
      <c r="N10" s="39"/>
      <c r="O10" s="10">
        <f>(O$2)*18-15</f>
        <v>867</v>
      </c>
      <c r="P10" s="39"/>
      <c r="Q10" s="10">
        <f>(Q$2)*18-15</f>
        <v>705</v>
      </c>
      <c r="R10" s="39"/>
      <c r="S10" s="10">
        <f>(S$2)*18-15</f>
        <v>687</v>
      </c>
      <c r="T10" s="39"/>
      <c r="U10" s="10">
        <f>(U$2)*18-15</f>
        <v>669</v>
      </c>
      <c r="V10" s="39"/>
      <c r="W10" s="10">
        <f>(W$2)*18-15</f>
        <v>651</v>
      </c>
      <c r="X10" s="39"/>
      <c r="Y10" s="10">
        <f>(Y$2)*18-15</f>
        <v>633</v>
      </c>
      <c r="Z10" s="39"/>
      <c r="AA10" s="10">
        <f>(AA$2)*18-15</f>
        <v>615</v>
      </c>
      <c r="AB10" s="39"/>
      <c r="AC10" s="10">
        <f>(AC$2)*18-15</f>
        <v>597</v>
      </c>
      <c r="AD10" s="39"/>
      <c r="AE10" s="10">
        <f>(AE$2)*18-15</f>
        <v>579</v>
      </c>
      <c r="AF10" s="39"/>
      <c r="AG10" s="10">
        <f>(AG$2)*18-15</f>
        <v>417</v>
      </c>
      <c r="AH10" s="39"/>
      <c r="AI10" s="10">
        <f>(AI$2)*18-15</f>
        <v>399</v>
      </c>
      <c r="AJ10" s="39"/>
      <c r="AK10" s="10">
        <f>(AK$2)*18-15</f>
        <v>381</v>
      </c>
      <c r="AL10" s="39"/>
      <c r="AM10" s="10">
        <f>(AM$2)*18-15</f>
        <v>363</v>
      </c>
      <c r="AN10" s="39"/>
      <c r="AO10" s="10">
        <f>(AO$2)*18-15</f>
        <v>345</v>
      </c>
      <c r="AP10" s="39"/>
      <c r="AQ10" s="10">
        <f>(AQ$2)*18-15</f>
        <v>327</v>
      </c>
      <c r="AR10" s="39"/>
      <c r="AS10" s="10">
        <f>(AS$2)*18-15</f>
        <v>309</v>
      </c>
      <c r="AT10" s="39"/>
      <c r="AU10" s="10">
        <f>(AU$2)*18-15</f>
        <v>291</v>
      </c>
      <c r="AV10" s="39"/>
      <c r="AW10" s="10">
        <f>(AW$2)*18-15</f>
        <v>129</v>
      </c>
      <c r="AX10" s="39"/>
      <c r="AY10" s="10">
        <f>(AY$2)*18-15</f>
        <v>111</v>
      </c>
      <c r="AZ10" s="39"/>
      <c r="BA10" s="10">
        <f>(BA$2)*18-15</f>
        <v>93</v>
      </c>
      <c r="BB10" s="39"/>
      <c r="BC10" s="10">
        <f>(BC$2)*18-15</f>
        <v>75</v>
      </c>
      <c r="BD10" s="39"/>
      <c r="BE10" s="10">
        <f>(BE$2)*18-15</f>
        <v>57</v>
      </c>
      <c r="BF10" s="39"/>
      <c r="BG10" s="10">
        <f>(BG$2)*18-15</f>
        <v>39</v>
      </c>
      <c r="BH10" s="39"/>
      <c r="BI10" s="10">
        <f>(BI$2)*18-15</f>
        <v>21</v>
      </c>
      <c r="BJ10" s="39"/>
      <c r="BK10" s="10">
        <f>(BK$2)*18-15</f>
        <v>3</v>
      </c>
      <c r="BL10" s="26"/>
      <c r="BM10" s="3"/>
      <c r="BN10" s="15" t="s">
        <v>26</v>
      </c>
      <c r="BR10" s="12" t="s">
        <v>28</v>
      </c>
    </row>
    <row r="11" spans="1:70" s="5" customFormat="1" ht="12.75" customHeight="1" x14ac:dyDescent="0.25">
      <c r="A11" s="9">
        <f>IF(OR(A$5="M3",A$5="S",A$5="",A$5="STD",A$5="A",A$5="AES",A$5="F",A$5="Fiber")," ",IF(OR(A$5="E",A$5="EMB"),IF(MOD(A10,9)=0,"—",16*A10-15),IF(OR(A$5="M",A$5="MADI"),"—",IF(OR(A$5="IPO",A$5="IP out"),IF(MOD(A10-1,18)&gt;=8,"—",16*A10-15),"Err"))))</f>
        <v>15873</v>
      </c>
      <c r="B11" s="7">
        <f>IF(OR(A$5="M3",A$5="S",A$5="",A$5="STD",A$5="A",A$5="AES",A$5="F",A$5="Fiber"),
IF(AND(A$5="M3",MOD(A10-1,9)=8),"Coax"," "),IF(OR(A$5="E",A$5="EMB"),IF(MOD(A10,9)=0,"—",16*A10),IF(OR(A$5="M",A$5="MADI"),"—",IF(OR(A$5="IPO",A$5="IP out"),IF(MOD(A10-1,18)&gt;=8,"—",16*A10),"Err"))))</f>
        <v>15888</v>
      </c>
      <c r="C11" s="9" t="str">
        <f>IF(OR(C$5="M3",C$5="S",C$5="",C$5="STD",C$5="A",C$5="AES",C$5="F",C$5="Fiber")," ",IF(OR(C$5="E",C$5="EMB"),IF(MOD(C10,9)=0,"—",16*C10-15),IF(OR(C$5="M",C$5="MADI"),"—",IF(OR(C$5="IPO",C$5="IP out"),IF(MOD(C10-1,18)&gt;=8,"—",16*C10-15),"Err"))))</f>
        <v xml:space="preserve"> </v>
      </c>
      <c r="D11" s="7" t="str">
        <f>IF(OR(C$5="M3",C$5="S",C$5="",C$5="STD",C$5="A",C$5="AES",C$5="F",C$5="Fiber"),
IF(AND(C$5="M3",MOD(C10-1,9)=8),"Coax"," "),IF(OR(C$5="E",C$5="EMB"),IF(MOD(C10,9)=0,"—",16*C10),IF(OR(C$5="M",C$5="MADI"),"—",IF(OR(C$5="IPO",C$5="IP out"),IF(MOD(C10-1,18)&gt;=8,"—",16*C10),"Err"))))</f>
        <v xml:space="preserve"> </v>
      </c>
      <c r="E11" s="9" t="str">
        <f>IF(OR(E$5="M3",E$5="S",E$5="",E$5="STD",E$5="A",E$5="AES",E$5="F",E$5="Fiber")," ",IF(OR(E$5="E",E$5="EMB"),IF(MOD(E10,9)=0,"—",16*E10-15),IF(OR(E$5="M",E$5="MADI"),"—",IF(OR(E$5="IPO",E$5="IP out"),IF(MOD(E10-1,18)&gt;=8,"—",16*E10-15),"Err"))))</f>
        <v xml:space="preserve"> </v>
      </c>
      <c r="F11" s="7" t="str">
        <f>IF(OR(E$5="M3",E$5="S",E$5="",E$5="STD",E$5="A",E$5="AES",E$5="F",E$5="Fiber"),
IF(AND(E$5="M3",MOD(E10-1,9)=8),"Coax"," "),IF(OR(E$5="E",E$5="EMB"),IF(MOD(E10,9)=0,"—",16*E10),IF(OR(E$5="M",E$5="MADI"),"—",IF(OR(E$5="IPO",E$5="IP out"),IF(MOD(E10-1,18)&gt;=8,"—",16*E10),"Err"))))</f>
        <v xml:space="preserve"> </v>
      </c>
      <c r="G11" s="9" t="str">
        <f>IF(OR(G$5="M3",G$5="S",G$5="",G$5="STD",G$5="A",G$5="AES",G$5="F",G$5="Fiber")," ",IF(OR(G$5="E",G$5="EMB"),IF(MOD(G10,9)=0,"—",16*G10-15),IF(OR(G$5="M",G$5="MADI"),"—",IF(OR(G$5="IPO",G$5="IP out"),IF(MOD(G10-1,18)&gt;=8,"—",16*G10-15),"Err"))))</f>
        <v xml:space="preserve"> </v>
      </c>
      <c r="H11" s="7" t="str">
        <f>IF(OR(G$5="M3",G$5="S",G$5="",G$5="STD",G$5="A",G$5="AES",G$5="F",G$5="Fiber"),
IF(AND(G$5="M3",MOD(G10-1,9)=8),"Coax"," "),IF(OR(G$5="E",G$5="EMB"),IF(MOD(G10,9)=0,"—",16*G10),IF(OR(G$5="M",G$5="MADI"),"—",IF(OR(G$5="IPO",G$5="IP out"),IF(MOD(G10-1,18)&gt;=8,"—",16*G10),"Err"))))</f>
        <v xml:space="preserve"> </v>
      </c>
      <c r="I11" s="9" t="str">
        <f>IF(OR(I$5="M3",I$5="S",I$5="",I$5="STD",I$5="A",I$5="AES",I$5="F",I$5="Fiber")," ",IF(OR(I$5="E",I$5="EMB"),IF(MOD(I10,9)=0,"—",16*I10-15),IF(OR(I$5="M",I$5="MADI"),"—",IF(OR(I$5="IPO",I$5="IP out"),IF(MOD(I10-1,18)&gt;=8,"—",16*I10-15),"Err"))))</f>
        <v>—</v>
      </c>
      <c r="J11" s="7" t="str">
        <f>IF(OR(I$5="M3",I$5="S",I$5="",I$5="STD",I$5="A",I$5="AES",I$5="F",I$5="Fiber"),
IF(AND(I$5="M3",MOD(I10-1,9)=8),"Coax"," "),IF(OR(I$5="E",I$5="EMB"),IF(MOD(I10,9)=0,"—",16*I10),IF(OR(I$5="M",I$5="MADI"),"—",IF(OR(I$5="IPO",I$5="IP out"),IF(MOD(I10-1,18)&gt;=8,"—",16*I10),"Err"))))</f>
        <v>—</v>
      </c>
      <c r="K11" s="9">
        <f>IF(OR(K$5="M3",K$5="S",K$5="",K$5="STD",K$5="A",K$5="AES",K$5="F",K$5="Fiber")," ",IF(OR(K$5="E",K$5="EMB"),IF(MOD(K10,9)=0,"—",16*K10-15),IF(OR(K$5="M",K$5="MADI"),"—",IF(OR(K$5="IPO",K$5="IP out"),IF(MOD(K10-1,18)&gt;=8,"—",16*K10-15),"Err"))))</f>
        <v>14433</v>
      </c>
      <c r="L11" s="7">
        <f>IF(OR(K$5="M3",K$5="S",K$5="",K$5="STD",K$5="A",K$5="AES",K$5="F",K$5="Fiber"),
IF(AND(K$5="M3",MOD(K10-1,9)=8),"Coax"," "),IF(OR(K$5="E",K$5="EMB"),IF(MOD(K10,9)=0,"—",16*K10),IF(OR(K$5="M",K$5="MADI"),"—",IF(OR(K$5="IPO",K$5="IP out"),IF(MOD(K10-1,18)&gt;=8,"—",16*K10),"Err"))))</f>
        <v>14448</v>
      </c>
      <c r="M11" s="9" t="str">
        <f>IF(OR(M$5="M3",M$5="S",M$5="",M$5="STD",M$5="A",M$5="AES",M$5="F",M$5="Fiber")," ",IF(OR(M$5="E",M$5="EMB"),IF(MOD(M10,9)=0,"—",16*M10-15),IF(OR(M$5="M",M$5="MADI"),"—",IF(OR(M$5="IPO",M$5="IP out"),IF(MOD(M10-1,18)&gt;=8,"—",16*M10-15),"Err"))))</f>
        <v xml:space="preserve"> </v>
      </c>
      <c r="N11" s="7" t="str">
        <f>IF(OR(M$5="M3",M$5="S",M$5="",M$5="STD",M$5="A",M$5="AES",M$5="F",M$5="Fiber"),
IF(AND(M$5="M3",MOD(M10-1,9)=8),"Coax"," "),IF(OR(M$5="E",M$5="EMB"),IF(MOD(M10,9)=0,"—",16*M10),IF(OR(M$5="M",M$5="MADI"),"—",IF(OR(M$5="IPO",M$5="IP out"),IF(MOD(M10-1,18)&gt;=8,"—",16*M10),"Err"))))</f>
        <v xml:space="preserve"> </v>
      </c>
      <c r="O11" s="9" t="str">
        <f>IF(OR(O$5="M3",O$5="S",O$5="",O$5="STD",O$5="A",O$5="AES",O$5="F",O$5="Fiber")," ",IF(OR(O$5="E",O$5="EMB"),IF(MOD(O10,9)=0,"—",16*O10-15),IF(OR(O$5="M",O$5="MADI"),"—",IF(OR(O$5="IPO",O$5="IP out"),IF(MOD(O10-1,18)&gt;=8,"—",16*O10-15),"Err"))))</f>
        <v xml:space="preserve"> </v>
      </c>
      <c r="P11" s="7" t="str">
        <f>IF(OR(O$5="M3",O$5="S",O$5="",O$5="STD",O$5="A",O$5="AES",O$5="F",O$5="Fiber"),
IF(AND(O$5="M3",MOD(O10-1,9)=8),"Coax"," "),IF(OR(O$5="E",O$5="EMB"),IF(MOD(O10,9)=0,"—",16*O10),IF(OR(O$5="M",O$5="MADI"),"—",IF(OR(O$5="IPO",O$5="IP out"),IF(MOD(O10-1,18)&gt;=8,"—",16*O10),"Err"))))</f>
        <v xml:space="preserve"> </v>
      </c>
      <c r="Q11" s="9">
        <f>IF(OR(Q$5="M3",Q$5="S",Q$5="",Q$5="STD",Q$5="A",Q$5="AES",Q$5="F",Q$5="Fiber")," ",IF(OR(Q$5="E",Q$5="EMB"),IF(MOD(Q10,9)=0,"—",16*Q10-15),IF(OR(Q$5="M",Q$5="MADI"),"—",IF(OR(Q$5="IPO",Q$5="IP out"),IF(MOD(Q10-1,18)&gt;=8,"—",16*Q10-15),"Err"))))</f>
        <v>11265</v>
      </c>
      <c r="R11" s="7">
        <f>IF(OR(Q$5="M3",Q$5="S",Q$5="",Q$5="STD",Q$5="A",Q$5="AES",Q$5="F",Q$5="Fiber"),
IF(AND(Q$5="M3",MOD(Q10-1,9)=8),"Coax"," "),IF(OR(Q$5="E",Q$5="EMB"),IF(MOD(Q10,9)=0,"—",16*Q10),IF(OR(Q$5="M",Q$5="MADI"),"—",IF(OR(Q$5="IPO",Q$5="IP out"),IF(MOD(Q10-1,18)&gt;=8,"—",16*Q10),"Err"))))</f>
        <v>11280</v>
      </c>
      <c r="S11" s="9" t="str">
        <f>IF(OR(S$5="M3",S$5="S",S$5="",S$5="STD",S$5="A",S$5="AES",S$5="F",S$5="Fiber")," ",IF(OR(S$5="E",S$5="EMB"),IF(MOD(S10,9)=0,"—",16*S10-15),IF(OR(S$5="M",S$5="MADI"),"—",IF(OR(S$5="IPO",S$5="IP out"),IF(MOD(S10-1,18)&gt;=8,"—",16*S10-15),"Err"))))</f>
        <v xml:space="preserve"> </v>
      </c>
      <c r="T11" s="7" t="str">
        <f>IF(OR(S$5="M3",S$5="S",S$5="",S$5="STD",S$5="A",S$5="AES",S$5="F",S$5="Fiber"),
IF(AND(S$5="M3",MOD(S10-1,9)=8),"Coax"," "),IF(OR(S$5="E",S$5="EMB"),IF(MOD(S10,9)=0,"—",16*S10),IF(OR(S$5="M",S$5="MADI"),"—",IF(OR(S$5="IPO",S$5="IP out"),IF(MOD(S10-1,18)&gt;=8,"—",16*S10),"Err"))))</f>
        <v xml:space="preserve"> </v>
      </c>
      <c r="U11" s="9" t="str">
        <f>IF(OR(U$5="M3",U$5="S",U$5="",U$5="STD",U$5="A",U$5="AES",U$5="F",U$5="Fiber")," ",IF(OR(U$5="E",U$5="EMB"),IF(MOD(U10,9)=0,"—",16*U10-15),IF(OR(U$5="M",U$5="MADI"),"—",IF(OR(U$5="IPO",U$5="IP out"),IF(MOD(U10-1,18)&gt;=8,"—",16*U10-15),"Err"))))</f>
        <v xml:space="preserve"> </v>
      </c>
      <c r="V11" s="7" t="str">
        <f>IF(OR(U$5="M3",U$5="S",U$5="",U$5="STD",U$5="A",U$5="AES",U$5="F",U$5="Fiber"),
IF(AND(U$5="M3",MOD(U10-1,9)=8),"Coax"," "),IF(OR(U$5="E",U$5="EMB"),IF(MOD(U10,9)=0,"—",16*U10),IF(OR(U$5="M",U$5="MADI"),"—",IF(OR(U$5="IPO",U$5="IP out"),IF(MOD(U10-1,18)&gt;=8,"—",16*U10),"Err"))))</f>
        <v xml:space="preserve"> </v>
      </c>
      <c r="W11" s="9" t="str">
        <f>IF(OR(W$5="M3",W$5="S",W$5="",W$5="STD",W$5="A",W$5="AES",W$5="F",W$5="Fiber")," ",IF(OR(W$5="E",W$5="EMB"),IF(MOD(W10,9)=0,"—",16*W10-15),IF(OR(W$5="M",W$5="MADI"),"—",IF(OR(W$5="IPO",W$5="IP out"),IF(MOD(W10-1,18)&gt;=8,"—",16*W10-15),"Err"))))</f>
        <v xml:space="preserve"> </v>
      </c>
      <c r="X11" s="7" t="str">
        <f>IF(OR(W$5="M3",W$5="S",W$5="",W$5="STD",W$5="A",W$5="AES",W$5="F",W$5="Fiber"),
IF(AND(W$5="M3",MOD(W10-1,9)=8),"Coax"," "),IF(OR(W$5="E",W$5="EMB"),IF(MOD(W10,9)=0,"—",16*W10),IF(OR(W$5="M",W$5="MADI"),"—",IF(OR(W$5="IPO",W$5="IP out"),IF(MOD(W10-1,18)&gt;=8,"—",16*W10),"Err"))))</f>
        <v xml:space="preserve"> </v>
      </c>
      <c r="Y11" s="9" t="str">
        <f>IF(OR(Y$5="M3",Y$5="S",Y$5="",Y$5="STD",Y$5="A",Y$5="AES",Y$5="F",Y$5="Fiber")," ",IF(OR(Y$5="E",Y$5="EMB"),IF(MOD(Y10,9)=0,"—",16*Y10-15),IF(OR(Y$5="M",Y$5="MADI"),"—",IF(OR(Y$5="IPO",Y$5="IP out"),IF(MOD(Y10-1,18)&gt;=8,"—",16*Y10-15),"Err"))))</f>
        <v>—</v>
      </c>
      <c r="Z11" s="7" t="str">
        <f>IF(OR(Y$5="M3",Y$5="S",Y$5="",Y$5="STD",Y$5="A",Y$5="AES",Y$5="F",Y$5="Fiber"),
IF(AND(Y$5="M3",MOD(Y10-1,9)=8),"Coax"," "),IF(OR(Y$5="E",Y$5="EMB"),IF(MOD(Y10,9)=0,"—",16*Y10),IF(OR(Y$5="M",Y$5="MADI"),"—",IF(OR(Y$5="IPO",Y$5="IP out"),IF(MOD(Y10-1,18)&gt;=8,"—",16*Y10),"Err"))))</f>
        <v>—</v>
      </c>
      <c r="AA11" s="9">
        <f>IF(OR(AA$5="M3",AA$5="S",AA$5="",AA$5="STD",AA$5="A",AA$5="AES",AA$5="F",AA$5="Fiber")," ",IF(OR(AA$5="E",AA$5="EMB"),IF(MOD(AA10,9)=0,"—",16*AA10-15),IF(OR(AA$5="M",AA$5="MADI"),"—",IF(OR(AA$5="IPO",AA$5="IP out"),IF(MOD(AA10-1,18)&gt;=8,"—",16*AA10-15),"Err"))))</f>
        <v>9825</v>
      </c>
      <c r="AB11" s="7">
        <f>IF(OR(AA$5="M3",AA$5="S",AA$5="",AA$5="STD",AA$5="A",AA$5="AES",AA$5="F",AA$5="Fiber"),
IF(AND(AA$5="M3",MOD(AA10-1,9)=8),"Coax"," "),IF(OR(AA$5="E",AA$5="EMB"),IF(MOD(AA10,9)=0,"—",16*AA10),IF(OR(AA$5="M",AA$5="MADI"),"—",IF(OR(AA$5="IPO",AA$5="IP out"),IF(MOD(AA10-1,18)&gt;=8,"—",16*AA10),"Err"))))</f>
        <v>9840</v>
      </c>
      <c r="AC11" s="9" t="str">
        <f>IF(OR(AC$5="M3",AC$5="S",AC$5="",AC$5="STD",AC$5="A",AC$5="AES",AC$5="F",AC$5="Fiber")," ",IF(OR(AC$5="E",AC$5="EMB"),IF(MOD(AC10,9)=0,"—",16*AC10-15),IF(OR(AC$5="M",AC$5="MADI"),"—",IF(OR(AC$5="IPO",AC$5="IP out"),IF(MOD(AC10-1,18)&gt;=8,"—",16*AC10-15),"Err"))))</f>
        <v xml:space="preserve"> </v>
      </c>
      <c r="AD11" s="7" t="str">
        <f>IF(OR(AC$5="M3",AC$5="S",AC$5="",AC$5="STD",AC$5="A",AC$5="AES",AC$5="F",AC$5="Fiber"),
IF(AND(AC$5="M3",MOD(AC10-1,9)=8),"Coax"," "),IF(OR(AC$5="E",AC$5="EMB"),IF(MOD(AC10,9)=0,"—",16*AC10),IF(OR(AC$5="M",AC$5="MADI"),"—",IF(OR(AC$5="IPO",AC$5="IP out"),IF(MOD(AC10-1,18)&gt;=8,"—",16*AC10),"Err"))))</f>
        <v xml:space="preserve"> </v>
      </c>
      <c r="AE11" s="9" t="str">
        <f>IF(OR(AE$5="M3",AE$5="S",AE$5="",AE$5="STD",AE$5="A",AE$5="AES",AE$5="F",AE$5="Fiber")," ",IF(OR(AE$5="E",AE$5="EMB"),IF(MOD(AE10,9)=0,"—",16*AE10-15),IF(OR(AE$5="M",AE$5="MADI"),"—",IF(OR(AE$5="IPO",AE$5="IP out"),IF(MOD(AE10-1,18)&gt;=8,"—",16*AE10-15),"Err"))))</f>
        <v xml:space="preserve"> </v>
      </c>
      <c r="AF11" s="7" t="str">
        <f>IF(OR(AE$5="M3",AE$5="S",AE$5="",AE$5="STD",AE$5="A",AE$5="AES",AE$5="F",AE$5="Fiber"),
IF(AND(AE$5="M3",MOD(AE10-1,9)=8),"Coax"," "),IF(OR(AE$5="E",AE$5="EMB"),IF(MOD(AE10,9)=0,"—",16*AE10),IF(OR(AE$5="M",AE$5="MADI"),"—",IF(OR(AE$5="IPO",AE$5="IP out"),IF(MOD(AE10-1,18)&gt;=8,"—",16*AE10),"Err"))))</f>
        <v xml:space="preserve"> </v>
      </c>
      <c r="AG11" s="9" t="str">
        <f>IF(OR(AG$5="M3",AG$5="S",AG$5="",AG$5="STD",AG$5="A",AG$5="AES",AG$5="F",AG$5="Fiber")," ",IF(OR(AG$5="E",AG$5="EMB"),IF(MOD(AG10,9)=0,"—",16*AG10-15),IF(OR(AG$5="M",AG$5="MADI"),"—",IF(OR(AG$5="IPO",AG$5="IP out"),IF(MOD(AG10-1,18)&gt;=8,"—",16*AG10-15),"Err"))))</f>
        <v xml:space="preserve"> </v>
      </c>
      <c r="AH11" s="7" t="str">
        <f>IF(OR(AG$5="M3",AG$5="S",AG$5="",AG$5="STD",AG$5="A",AG$5="AES",AG$5="F",AG$5="Fiber"),
IF(AND(AG$5="M3",MOD(AG10-1,9)=8),"Coax"," "),IF(OR(AG$5="E",AG$5="EMB"),IF(MOD(AG10,9)=0,"—",16*AG10),IF(OR(AG$5="M",AG$5="MADI"),"—",IF(OR(AG$5="IPO",AG$5="IP out"),IF(MOD(AG10-1,18)&gt;=8,"—",16*AG10),"Err"))))</f>
        <v xml:space="preserve"> </v>
      </c>
      <c r="AI11" s="9" t="str">
        <f>IF(OR(AI$5="M3",AI$5="S",AI$5="",AI$5="STD",AI$5="A",AI$5="AES",AI$5="F",AI$5="Fiber")," ",IF(OR(AI$5="E",AI$5="EMB"),IF(MOD(AI10,9)=0,"—",16*AI10-15),IF(OR(AI$5="M",AI$5="MADI"),"—",IF(OR(AI$5="IPO",AI$5="IP out"),IF(MOD(AI10-1,18)&gt;=8,"—",16*AI10-15),"Err"))))</f>
        <v xml:space="preserve"> </v>
      </c>
      <c r="AJ11" s="7" t="str">
        <f>IF(OR(AI$5="M3",AI$5="S",AI$5="",AI$5="STD",AI$5="A",AI$5="AES",AI$5="F",AI$5="Fiber"),
IF(AND(AI$5="M3",MOD(AI10-1,9)=8),"Coax"," "),IF(OR(AI$5="E",AI$5="EMB"),IF(MOD(AI10,9)=0,"—",16*AI10),IF(OR(AI$5="M",AI$5="MADI"),"—",IF(OR(AI$5="IPO",AI$5="IP out"),IF(MOD(AI10-1,18)&gt;=8,"—",16*AI10),"Err"))))</f>
        <v xml:space="preserve"> </v>
      </c>
      <c r="AK11" s="9" t="str">
        <f>IF(OR(AK$5="M3",AK$5="S",AK$5="",AK$5="STD",AK$5="A",AK$5="AES",AK$5="F",AK$5="Fiber")," ",IF(OR(AK$5="E",AK$5="EMB"),IF(MOD(AK10,9)=0,"—",16*AK10-15),IF(OR(AK$5="M",AK$5="MADI"),"—",IF(OR(AK$5="IPO",AK$5="IP out"),IF(MOD(AK10-1,18)&gt;=8,"—",16*AK10-15),"Err"))))</f>
        <v xml:space="preserve"> </v>
      </c>
      <c r="AL11" s="7" t="str">
        <f>IF(OR(AK$5="M3",AK$5="S",AK$5="",AK$5="STD",AK$5="A",AK$5="AES",AK$5="F",AK$5="Fiber"),
IF(AND(AK$5="M3",MOD(AK10-1,9)=8),"Coax"," "),IF(OR(AK$5="E",AK$5="EMB"),IF(MOD(AK10,9)=0,"—",16*AK10),IF(OR(AK$5="M",AK$5="MADI"),"—",IF(OR(AK$5="IPO",AK$5="IP out"),IF(MOD(AK10-1,18)&gt;=8,"—",16*AK10),"Err"))))</f>
        <v xml:space="preserve"> </v>
      </c>
      <c r="AM11" s="9" t="str">
        <f>IF(OR(AM$5="M3",AM$5="S",AM$5="",AM$5="STD",AM$5="A",AM$5="AES",AM$5="F",AM$5="Fiber")," ",IF(OR(AM$5="E",AM$5="EMB"),IF(MOD(AM10,9)=0,"—",16*AM10-15),IF(OR(AM$5="M",AM$5="MADI"),"—",IF(OR(AM$5="IPO",AM$5="IP out"),IF(MOD(AM10-1,18)&gt;=8,"—",16*AM10-15),"Err"))))</f>
        <v xml:space="preserve"> </v>
      </c>
      <c r="AN11" s="7" t="str">
        <f>IF(OR(AM$5="M3",AM$5="S",AM$5="",AM$5="STD",AM$5="A",AM$5="AES",AM$5="F",AM$5="Fiber"),
IF(AND(AM$5="M3",MOD(AM10-1,9)=8),"Coax"," "),IF(OR(AM$5="E",AM$5="EMB"),IF(MOD(AM10,9)=0,"—",16*AM10),IF(OR(AM$5="M",AM$5="MADI"),"—",IF(OR(AM$5="IPO",AM$5="IP out"),IF(MOD(AM10-1,18)&gt;=8,"—",16*AM10),"Err"))))</f>
        <v xml:space="preserve"> </v>
      </c>
      <c r="AO11" s="9" t="str">
        <f>IF(OR(AO$5="M3",AO$5="S",AO$5="",AO$5="STD",AO$5="A",AO$5="AES",AO$5="F",AO$5="Fiber")," ",IF(OR(AO$5="E",AO$5="EMB"),IF(MOD(AO10,9)=0,"—",16*AO10-15),IF(OR(AO$5="M",AO$5="MADI"),"—",IF(OR(AO$5="IPO",AO$5="IP out"),IF(MOD(AO10-1,18)&gt;=8,"—",16*AO10-15),"Err"))))</f>
        <v xml:space="preserve"> </v>
      </c>
      <c r="AP11" s="7" t="str">
        <f>IF(OR(AO$5="M3",AO$5="S",AO$5="",AO$5="STD",AO$5="A",AO$5="AES",AO$5="F",AO$5="Fiber"),
IF(AND(AO$5="M3",MOD(AO10-1,9)=8),"Coax"," "),IF(OR(AO$5="E",AO$5="EMB"),IF(MOD(AO10,9)=0,"—",16*AO10),IF(OR(AO$5="M",AO$5="MADI"),"—",IF(OR(AO$5="IPO",AO$5="IP out"),IF(MOD(AO10-1,18)&gt;=8,"—",16*AO10),"Err"))))</f>
        <v xml:space="preserve"> </v>
      </c>
      <c r="AQ11" s="9">
        <f>IF(OR(AQ$5="M3",AQ$5="S",AQ$5="",AQ$5="STD",AQ$5="A",AQ$5="AES",AQ$5="F",AQ$5="Fiber")," ",IF(OR(AQ$5="E",AQ$5="EMB"),IF(MOD(AQ10,9)=0,"—",16*AQ10-15),IF(OR(AQ$5="M",AQ$5="MADI"),"—",IF(OR(AQ$5="IPO",AQ$5="IP out"),IF(MOD(AQ10-1,18)&gt;=8,"—",16*AQ10-15),"Err"))))</f>
        <v>5217</v>
      </c>
      <c r="AR11" s="7">
        <f>IF(OR(AQ$5="M3",AQ$5="S",AQ$5="",AQ$5="STD",AQ$5="A",AQ$5="AES",AQ$5="F",AQ$5="Fiber"),
IF(AND(AQ$5="M3",MOD(AQ10-1,9)=8),"Coax"," "),IF(OR(AQ$5="E",AQ$5="EMB"),IF(MOD(AQ10,9)=0,"—",16*AQ10),IF(OR(AQ$5="M",AQ$5="MADI"),"—",IF(OR(AQ$5="IPO",AQ$5="IP out"),IF(MOD(AQ10-1,18)&gt;=8,"—",16*AQ10),"Err"))))</f>
        <v>5232</v>
      </c>
      <c r="AS11" s="9" t="str">
        <f>IF(OR(AS$5="M3",AS$5="S",AS$5="",AS$5="STD",AS$5="A",AS$5="AES",AS$5="F",AS$5="Fiber")," ",IF(OR(AS$5="E",AS$5="EMB"),IF(MOD(AS10,9)=0,"—",16*AS10-15),IF(OR(AS$5="M",AS$5="MADI"),"—",IF(OR(AS$5="IPO",AS$5="IP out"),IF(MOD(AS10-1,18)&gt;=8,"—",16*AS10-15),"Err"))))</f>
        <v xml:space="preserve"> </v>
      </c>
      <c r="AT11" s="7" t="str">
        <f>IF(OR(AS$5="M3",AS$5="S",AS$5="",AS$5="STD",AS$5="A",AS$5="AES",AS$5="F",AS$5="Fiber"),
IF(AND(AS$5="M3",MOD(AS10-1,9)=8),"Coax"," "),IF(OR(AS$5="E",AS$5="EMB"),IF(MOD(AS10,9)=0,"—",16*AS10),IF(OR(AS$5="M",AS$5="MADI"),"—",IF(OR(AS$5="IPO",AS$5="IP out"),IF(MOD(AS10-1,18)&gt;=8,"—",16*AS10),"Err"))))</f>
        <v xml:space="preserve"> </v>
      </c>
      <c r="AU11" s="9" t="str">
        <f>IF(OR(AU$5="M3",AU$5="S",AU$5="",AU$5="STD",AU$5="A",AU$5="AES",AU$5="F",AU$5="Fiber")," ",IF(OR(AU$5="E",AU$5="EMB"),IF(MOD(AU10,9)=0,"—",16*AU10-15),IF(OR(AU$5="M",AU$5="MADI"),"—",IF(OR(AU$5="IPO",AU$5="IP out"),IF(MOD(AU10-1,18)&gt;=8,"—",16*AU10-15),"Err"))))</f>
        <v xml:space="preserve"> </v>
      </c>
      <c r="AV11" s="7" t="str">
        <f>IF(OR(AU$5="M3",AU$5="S",AU$5="",AU$5="STD",AU$5="A",AU$5="AES",AU$5="F",AU$5="Fiber"),
IF(AND(AU$5="M3",MOD(AU10-1,9)=8),"Coax"," "),IF(OR(AU$5="E",AU$5="EMB"),IF(MOD(AU10,9)=0,"—",16*AU10),IF(OR(AU$5="M",AU$5="MADI"),"—",IF(OR(AU$5="IPO",AU$5="IP out"),IF(MOD(AU10-1,18)&gt;=8,"—",16*AU10),"Err"))))</f>
        <v xml:space="preserve"> </v>
      </c>
      <c r="AW11" s="9">
        <f>IF(OR(AW$5="M3",AW$5="S",AW$5="",AW$5="STD",AW$5="A",AW$5="AES",AW$5="F",AW$5="Fiber")," ",IF(OR(AW$5="E",AW$5="EMB"),IF(MOD(AW10,9)=0,"—",16*AW10-15),IF(OR(AW$5="M",AW$5="MADI"),"—",IF(OR(AW$5="IPO",AW$5="IP out"),IF(MOD(AW10-1,18)&gt;=8,"—",16*AW10-15),"Err"))))</f>
        <v>2049</v>
      </c>
      <c r="AX11" s="7">
        <f>IF(OR(AW$5="M3",AW$5="S",AW$5="",AW$5="STD",AW$5="A",AW$5="AES",AW$5="F",AW$5="Fiber"),
IF(AND(AW$5="M3",MOD(AW10-1,9)=8),"Coax"," "),IF(OR(AW$5="E",AW$5="EMB"),IF(MOD(AW10,9)=0,"—",16*AW10),IF(OR(AW$5="M",AW$5="MADI"),"—",IF(OR(AW$5="IPO",AW$5="IP out"),IF(MOD(AW10-1,18)&gt;=8,"—",16*AW10),"Err"))))</f>
        <v>2064</v>
      </c>
      <c r="AY11" s="9" t="str">
        <f>IF(OR(AY$5="M3",AY$5="S",AY$5="",AY$5="STD",AY$5="A",AY$5="AES",AY$5="F",AY$5="Fiber")," ",IF(OR(AY$5="E",AY$5="EMB"),IF(MOD(AY10,9)=0,"—",16*AY10-15),IF(OR(AY$5="M",AY$5="MADI"),"—",IF(OR(AY$5="IPO",AY$5="IP out"),IF(MOD(AY10-1,18)&gt;=8,"—",16*AY10-15),"Err"))))</f>
        <v xml:space="preserve"> </v>
      </c>
      <c r="AZ11" s="7" t="str">
        <f>IF(OR(AY$5="M3",AY$5="S",AY$5="",AY$5="STD",AY$5="A",AY$5="AES",AY$5="F",AY$5="Fiber"),
IF(AND(AY$5="M3",MOD(AY10-1,9)=8),"Coax"," "),IF(OR(AY$5="E",AY$5="EMB"),IF(MOD(AY10,9)=0,"—",16*AY10),IF(OR(AY$5="M",AY$5="MADI"),"—",IF(OR(AY$5="IPO",AY$5="IP out"),IF(MOD(AY10-1,18)&gt;=8,"—",16*AY10),"Err"))))</f>
        <v xml:space="preserve"> </v>
      </c>
      <c r="BA11" s="9" t="str">
        <f>IF(OR(BA$5="M3",BA$5="S",BA$5="",BA$5="STD",BA$5="A",BA$5="AES",BA$5="F",BA$5="Fiber")," ",IF(OR(BA$5="E",BA$5="EMB"),IF(MOD(BA10,9)=0,"—",16*BA10-15),IF(OR(BA$5="M",BA$5="MADI"),"—",IF(OR(BA$5="IPO",BA$5="IP out"),IF(MOD(BA10-1,18)&gt;=8,"—",16*BA10-15),"Err"))))</f>
        <v xml:space="preserve"> </v>
      </c>
      <c r="BB11" s="7" t="str">
        <f>IF(OR(BA$5="M3",BA$5="S",BA$5="",BA$5="STD",BA$5="A",BA$5="AES",BA$5="F",BA$5="Fiber"),
IF(AND(BA$5="M3",MOD(BA10-1,9)=8),"Coax"," "),IF(OR(BA$5="E",BA$5="EMB"),IF(MOD(BA10,9)=0,"—",16*BA10),IF(OR(BA$5="M",BA$5="MADI"),"—",IF(OR(BA$5="IPO",BA$5="IP out"),IF(MOD(BA10-1,18)&gt;=8,"—",16*BA10),"Err"))))</f>
        <v xml:space="preserve"> </v>
      </c>
      <c r="BC11" s="9" t="str">
        <f>IF(OR(BC$5="M3",BC$5="S",BC$5="",BC$5="STD",BC$5="A",BC$5="AES",BC$5="F",BC$5="Fiber")," ",IF(OR(BC$5="E",BC$5="EMB"),IF(MOD(BC10,9)=0,"—",16*BC10-15),IF(OR(BC$5="M",BC$5="MADI"),"—",IF(OR(BC$5="IPO",BC$5="IP out"),IF(MOD(BC10-1,18)&gt;=8,"—",16*BC10-15),"Err"))))</f>
        <v xml:space="preserve"> </v>
      </c>
      <c r="BD11" s="7" t="str">
        <f>IF(OR(BC$5="M3",BC$5="S",BC$5="",BC$5="STD",BC$5="A",BC$5="AES",BC$5="F",BC$5="Fiber"),
IF(AND(BC$5="M3",MOD(BC10-1,9)=8),"Coax"," "),IF(OR(BC$5="E",BC$5="EMB"),IF(MOD(BC10,9)=0,"—",16*BC10),IF(OR(BC$5="M",BC$5="MADI"),"—",IF(OR(BC$5="IPO",BC$5="IP out"),IF(MOD(BC10-1,18)&gt;=8,"—",16*BC10),"Err"))))</f>
        <v xml:space="preserve"> </v>
      </c>
      <c r="BE11" s="9" t="str">
        <f>IF(OR(BE$5="M3",BE$5="S",BE$5="",BE$5="STD",BE$5="A",BE$5="AES",BE$5="F",BE$5="Fiber")," ",IF(OR(BE$5="E",BE$5="EMB"),IF(MOD(BE10,9)=0,"—",16*BE10-15),IF(OR(BE$5="M",BE$5="MADI"),"—",IF(OR(BE$5="IPO",BE$5="IP out"),IF(MOD(BE10-1,18)&gt;=8,"—",16*BE10-15),"Err"))))</f>
        <v>—</v>
      </c>
      <c r="BF11" s="7" t="str">
        <f>IF(OR(BE$5="M3",BE$5="S",BE$5="",BE$5="STD",BE$5="A",BE$5="AES",BE$5="F",BE$5="Fiber"),
IF(AND(BE$5="M3",MOD(BE10-1,9)=8),"Coax"," "),IF(OR(BE$5="E",BE$5="EMB"),IF(MOD(BE10,9)=0,"—",16*BE10),IF(OR(BE$5="M",BE$5="MADI"),"—",IF(OR(BE$5="IPO",BE$5="IP out"),IF(MOD(BE10-1,18)&gt;=8,"—",16*BE10),"Err"))))</f>
        <v>—</v>
      </c>
      <c r="BG11" s="9">
        <f>IF(OR(BG$5="M3",BG$5="S",BG$5="",BG$5="STD",BG$5="A",BG$5="AES",BG$5="F",BG$5="Fiber")," ",IF(OR(BG$5="E",BG$5="EMB"),IF(MOD(BG10,9)=0,"—",16*BG10-15),IF(OR(BG$5="M",BG$5="MADI"),"—",IF(OR(BG$5="IPO",BG$5="IP out"),IF(MOD(BG10-1,18)&gt;=8,"—",16*BG10-15),"Err"))))</f>
        <v>609</v>
      </c>
      <c r="BH11" s="7">
        <f>IF(OR(BG$5="M3",BG$5="S",BG$5="",BG$5="STD",BG$5="A",BG$5="AES",BG$5="F",BG$5="Fiber"),
IF(AND(BG$5="M3",MOD(BG10-1,9)=8),"Coax"," "),IF(OR(BG$5="E",BG$5="EMB"),IF(MOD(BG10,9)=0,"—",16*BG10),IF(OR(BG$5="M",BG$5="MADI"),"—",IF(OR(BG$5="IPO",BG$5="IP out"),IF(MOD(BG10-1,18)&gt;=8,"—",16*BG10),"Err"))))</f>
        <v>624</v>
      </c>
      <c r="BI11" s="9" t="str">
        <f>IF(OR(BI$5="M3",BI$5="S",BI$5="",BI$5="STD",BI$5="A",BI$5="AES",BI$5="F",BI$5="Fiber")," ",IF(OR(BI$5="E",BI$5="EMB"),IF(MOD(BI10,9)=0,"—",16*BI10-15),IF(OR(BI$5="M",BI$5="MADI"),"—",IF(OR(BI$5="IPO",BI$5="IP out"),IF(MOD(BI10-1,18)&gt;=8,"—",16*BI10-15),"Err"))))</f>
        <v xml:space="preserve"> </v>
      </c>
      <c r="BJ11" s="7" t="str">
        <f>IF(OR(BI$5="M3",BI$5="S",BI$5="",BI$5="STD",BI$5="A",BI$5="AES",BI$5="F",BI$5="Fiber"),
IF(AND(BI$5="M3",MOD(BI10-1,9)=8),"Coax"," "),IF(OR(BI$5="E",BI$5="EMB"),IF(MOD(BI10,9)=0,"—",16*BI10),IF(OR(BI$5="M",BI$5="MADI"),"—",IF(OR(BI$5="IPO",BI$5="IP out"),IF(MOD(BI10-1,18)&gt;=8,"—",16*BI10),"Err"))))</f>
        <v xml:space="preserve"> </v>
      </c>
      <c r="BK11" s="9" t="str">
        <f>IF(OR(BK$5="M3",BK$5="S",BK$5="",BK$5="STD",BK$5="A",BK$5="AES",BK$5="F",BK$5="Fiber")," ",IF(OR(BK$5="E",BK$5="EMB"),IF(MOD(BK10,9)=0,"—",16*BK10-15),IF(OR(BK$5="M",BK$5="MADI"),"—",IF(OR(BK$5="IPO",BK$5="IP out"),IF(MOD(BK10-1,18)&gt;=8,"—",16*BK10-15),"Err"))))</f>
        <v xml:space="preserve"> </v>
      </c>
      <c r="BL11" s="7" t="str">
        <f>IF(OR(BK$5="M3",BK$5="S",BK$5="",BK$5="STD",BK$5="A",BK$5="AES",BK$5="F",BK$5="Fiber"),
IF(AND(BK$5="M3",MOD(BK10-1,9)=8),"Coax"," "),IF(OR(BK$5="E",BK$5="EMB"),IF(MOD(BK10,9)=0,"—",16*BK10),IF(OR(BK$5="M",BK$5="MADI"),"—",IF(OR(BK$5="IPO",BK$5="IP out"),IF(MOD(BK10-1,18)&gt;=8,"—",16*BK10),"Err"))))</f>
        <v xml:space="preserve"> </v>
      </c>
      <c r="BM11" s="3"/>
      <c r="BN11" s="15" t="s">
        <v>27</v>
      </c>
      <c r="BR11" s="12" t="s">
        <v>29</v>
      </c>
    </row>
    <row r="12" spans="1:70" s="1" customFormat="1" ht="15" customHeight="1" x14ac:dyDescent="0.25">
      <c r="A12" s="10">
        <f>(A$2)*18-14</f>
        <v>994</v>
      </c>
      <c r="B12" s="39"/>
      <c r="C12" s="10">
        <f>(C$2)*18-14</f>
        <v>976</v>
      </c>
      <c r="D12" s="39"/>
      <c r="E12" s="10">
        <f>(E$2)*18-14</f>
        <v>958</v>
      </c>
      <c r="F12" s="39"/>
      <c r="G12" s="10">
        <f>(G$2)*18-14</f>
        <v>940</v>
      </c>
      <c r="H12" s="39"/>
      <c r="I12" s="10">
        <f>(I$2)*18-14</f>
        <v>922</v>
      </c>
      <c r="J12" s="39"/>
      <c r="K12" s="10">
        <f>(K$2)*18-14</f>
        <v>904</v>
      </c>
      <c r="L12" s="39"/>
      <c r="M12" s="10">
        <f>(M$2)*18-14</f>
        <v>886</v>
      </c>
      <c r="N12" s="39"/>
      <c r="O12" s="10">
        <f>(O$2)*18-14</f>
        <v>868</v>
      </c>
      <c r="P12" s="39"/>
      <c r="Q12" s="10">
        <f>(Q$2)*18-14</f>
        <v>706</v>
      </c>
      <c r="R12" s="39"/>
      <c r="S12" s="10">
        <f>(S$2)*18-14</f>
        <v>688</v>
      </c>
      <c r="T12" s="39"/>
      <c r="U12" s="10">
        <f>(U$2)*18-14</f>
        <v>670</v>
      </c>
      <c r="V12" s="39"/>
      <c r="W12" s="10">
        <f>(W$2)*18-14</f>
        <v>652</v>
      </c>
      <c r="X12" s="39"/>
      <c r="Y12" s="10">
        <f>(Y$2)*18-14</f>
        <v>634</v>
      </c>
      <c r="Z12" s="39"/>
      <c r="AA12" s="10">
        <f>(AA$2)*18-14</f>
        <v>616</v>
      </c>
      <c r="AB12" s="39"/>
      <c r="AC12" s="10">
        <f>(AC$2)*18-14</f>
        <v>598</v>
      </c>
      <c r="AD12" s="39"/>
      <c r="AE12" s="10">
        <f>(AE$2)*18-14</f>
        <v>580</v>
      </c>
      <c r="AF12" s="39"/>
      <c r="AG12" s="10">
        <f>(AG$2)*18-14</f>
        <v>418</v>
      </c>
      <c r="AH12" s="39"/>
      <c r="AI12" s="10">
        <f>(AI$2)*18-14</f>
        <v>400</v>
      </c>
      <c r="AJ12" s="39"/>
      <c r="AK12" s="10">
        <f>(AK$2)*18-14</f>
        <v>382</v>
      </c>
      <c r="AL12" s="39"/>
      <c r="AM12" s="10">
        <f>(AM$2)*18-14</f>
        <v>364</v>
      </c>
      <c r="AN12" s="39"/>
      <c r="AO12" s="10">
        <f>(AO$2)*18-14</f>
        <v>346</v>
      </c>
      <c r="AP12" s="39"/>
      <c r="AQ12" s="10">
        <f>(AQ$2)*18-14</f>
        <v>328</v>
      </c>
      <c r="AR12" s="39"/>
      <c r="AS12" s="10">
        <f>(AS$2)*18-14</f>
        <v>310</v>
      </c>
      <c r="AT12" s="39"/>
      <c r="AU12" s="10">
        <f>(AU$2)*18-14</f>
        <v>292</v>
      </c>
      <c r="AV12" s="39"/>
      <c r="AW12" s="10">
        <f>(AW$2)*18-14</f>
        <v>130</v>
      </c>
      <c r="AX12" s="39"/>
      <c r="AY12" s="10">
        <f>(AY$2)*18-14</f>
        <v>112</v>
      </c>
      <c r="AZ12" s="39"/>
      <c r="BA12" s="10">
        <f>(BA$2)*18-14</f>
        <v>94</v>
      </c>
      <c r="BB12" s="39"/>
      <c r="BC12" s="10">
        <f>(BC$2)*18-14</f>
        <v>76</v>
      </c>
      <c r="BD12" s="39"/>
      <c r="BE12" s="10">
        <f>(BE$2)*18-14</f>
        <v>58</v>
      </c>
      <c r="BF12" s="39"/>
      <c r="BG12" s="10">
        <f>(BG$2)*18-14</f>
        <v>40</v>
      </c>
      <c r="BH12" s="39"/>
      <c r="BI12" s="10">
        <f>(BI$2)*18-14</f>
        <v>22</v>
      </c>
      <c r="BJ12" s="39"/>
      <c r="BK12" s="10">
        <f>(BK$2)*18-14</f>
        <v>4</v>
      </c>
      <c r="BL12" s="26"/>
      <c r="BM12" s="3"/>
      <c r="BN12" s="13"/>
    </row>
    <row r="13" spans="1:70" s="5" customFormat="1" ht="13.5" x14ac:dyDescent="0.25">
      <c r="A13" s="9">
        <f>IF(OR(A$5="M3",A$5="S",A$5="",A$5="STD",A$5="A",A$5="AES",A$5="F",A$5="Fiber")," ",IF(OR(A$5="E",A$5="EMB"),IF(MOD(A12,9)=0,"—",16*A12-15),IF(OR(A$5="M",A$5="MADI"),"—",IF(OR(A$5="IPO",A$5="IP out"),IF(MOD(A12-1,18)&gt;=8,"—",16*A12-15),"Err"))))</f>
        <v>15889</v>
      </c>
      <c r="B13" s="7">
        <f>IF(OR(A$5="M3",A$5="S",A$5="",A$5="STD",A$5="A",A$5="AES",A$5="F",A$5="Fiber"),
IF(AND(A$5="M3",MOD(A12-1,9)=8),"Coax"," "),IF(OR(A$5="E",A$5="EMB"),IF(MOD(A12,9)=0,"—",16*A12),IF(OR(A$5="M",A$5="MADI"),"—",IF(OR(A$5="IPO",A$5="IP out"),IF(MOD(A12-1,18)&gt;=8,"—",16*A12),"Err"))))</f>
        <v>15904</v>
      </c>
      <c r="C13" s="9" t="str">
        <f>IF(OR(C$5="M3",C$5="S",C$5="",C$5="STD",C$5="A",C$5="AES",C$5="F",C$5="Fiber")," ",IF(OR(C$5="E",C$5="EMB"),IF(MOD(C12,9)=0,"—",16*C12-15),IF(OR(C$5="M",C$5="MADI"),"—",IF(OR(C$5="IPO",C$5="IP out"),IF(MOD(C12-1,18)&gt;=8,"—",16*C12-15),"Err"))))</f>
        <v xml:space="preserve"> </v>
      </c>
      <c r="D13" s="7" t="str">
        <f>IF(OR(C$5="M3",C$5="S",C$5="",C$5="STD",C$5="A",C$5="AES",C$5="F",C$5="Fiber"),
IF(AND(C$5="M3",MOD(C12-1,9)=8),"Coax"," "),IF(OR(C$5="E",C$5="EMB"),IF(MOD(C12,9)=0,"—",16*C12),IF(OR(C$5="M",C$5="MADI"),"—",IF(OR(C$5="IPO",C$5="IP out"),IF(MOD(C12-1,18)&gt;=8,"—",16*C12),"Err"))))</f>
        <v xml:space="preserve"> </v>
      </c>
      <c r="E13" s="9" t="str">
        <f>IF(OR(E$5="M3",E$5="S",E$5="",E$5="STD",E$5="A",E$5="AES",E$5="F",E$5="Fiber")," ",IF(OR(E$5="E",E$5="EMB"),IF(MOD(E12,9)=0,"—",16*E12-15),IF(OR(E$5="M",E$5="MADI"),"—",IF(OR(E$5="IPO",E$5="IP out"),IF(MOD(E12-1,18)&gt;=8,"—",16*E12-15),"Err"))))</f>
        <v xml:space="preserve"> </v>
      </c>
      <c r="F13" s="7" t="str">
        <f>IF(OR(E$5="M3",E$5="S",E$5="",E$5="STD",E$5="A",E$5="AES",E$5="F",E$5="Fiber"),
IF(AND(E$5="M3",MOD(E12-1,9)=8),"Coax"," "),IF(OR(E$5="E",E$5="EMB"),IF(MOD(E12,9)=0,"—",16*E12),IF(OR(E$5="M",E$5="MADI"),"—",IF(OR(E$5="IPO",E$5="IP out"),IF(MOD(E12-1,18)&gt;=8,"—",16*E12),"Err"))))</f>
        <v xml:space="preserve"> </v>
      </c>
      <c r="G13" s="9" t="str">
        <f>IF(OR(G$5="M3",G$5="S",G$5="",G$5="STD",G$5="A",G$5="AES",G$5="F",G$5="Fiber")," ",IF(OR(G$5="E",G$5="EMB"),IF(MOD(G12,9)=0,"—",16*G12-15),IF(OR(G$5="M",G$5="MADI"),"—",IF(OR(G$5="IPO",G$5="IP out"),IF(MOD(G12-1,18)&gt;=8,"—",16*G12-15),"Err"))))</f>
        <v xml:space="preserve"> </v>
      </c>
      <c r="H13" s="7" t="str">
        <f>IF(OR(G$5="M3",G$5="S",G$5="",G$5="STD",G$5="A",G$5="AES",G$5="F",G$5="Fiber"),
IF(AND(G$5="M3",MOD(G12-1,9)=8),"Coax"," "),IF(OR(G$5="E",G$5="EMB"),IF(MOD(G12,9)=0,"—",16*G12),IF(OR(G$5="M",G$5="MADI"),"—",IF(OR(G$5="IPO",G$5="IP out"),IF(MOD(G12-1,18)&gt;=8,"—",16*G12),"Err"))))</f>
        <v xml:space="preserve"> </v>
      </c>
      <c r="I13" s="9" t="str">
        <f>IF(OR(I$5="M3",I$5="S",I$5="",I$5="STD",I$5="A",I$5="AES",I$5="F",I$5="Fiber")," ",IF(OR(I$5="E",I$5="EMB"),IF(MOD(I12,9)=0,"—",16*I12-15),IF(OR(I$5="M",I$5="MADI"),"—",IF(OR(I$5="IPO",I$5="IP out"),IF(MOD(I12-1,18)&gt;=8,"—",16*I12-15),"Err"))))</f>
        <v>—</v>
      </c>
      <c r="J13" s="7" t="str">
        <f>IF(OR(I$5="M3",I$5="S",I$5="",I$5="STD",I$5="A",I$5="AES",I$5="F",I$5="Fiber"),
IF(AND(I$5="M3",MOD(I12-1,9)=8),"Coax"," "),IF(OR(I$5="E",I$5="EMB"),IF(MOD(I12,9)=0,"—",16*I12),IF(OR(I$5="M",I$5="MADI"),"—",IF(OR(I$5="IPO",I$5="IP out"),IF(MOD(I12-1,18)&gt;=8,"—",16*I12),"Err"))))</f>
        <v>—</v>
      </c>
      <c r="K13" s="9">
        <f>IF(OR(K$5="M3",K$5="S",K$5="",K$5="STD",K$5="A",K$5="AES",K$5="F",K$5="Fiber")," ",IF(OR(K$5="E",K$5="EMB"),IF(MOD(K12,9)=0,"—",16*K12-15),IF(OR(K$5="M",K$5="MADI"),"—",IF(OR(K$5="IPO",K$5="IP out"),IF(MOD(K12-1,18)&gt;=8,"—",16*K12-15),"Err"))))</f>
        <v>14449</v>
      </c>
      <c r="L13" s="7">
        <f>IF(OR(K$5="M3",K$5="S",K$5="",K$5="STD",K$5="A",K$5="AES",K$5="F",K$5="Fiber"),
IF(AND(K$5="M3",MOD(K12-1,9)=8),"Coax"," "),IF(OR(K$5="E",K$5="EMB"),IF(MOD(K12,9)=0,"—",16*K12),IF(OR(K$5="M",K$5="MADI"),"—",IF(OR(K$5="IPO",K$5="IP out"),IF(MOD(K12-1,18)&gt;=8,"—",16*K12),"Err"))))</f>
        <v>14464</v>
      </c>
      <c r="M13" s="9" t="str">
        <f>IF(OR(M$5="M3",M$5="S",M$5="",M$5="STD",M$5="A",M$5="AES",M$5="F",M$5="Fiber")," ",IF(OR(M$5="E",M$5="EMB"),IF(MOD(M12,9)=0,"—",16*M12-15),IF(OR(M$5="M",M$5="MADI"),"—",IF(OR(M$5="IPO",M$5="IP out"),IF(MOD(M12-1,18)&gt;=8,"—",16*M12-15),"Err"))))</f>
        <v xml:space="preserve"> </v>
      </c>
      <c r="N13" s="7" t="str">
        <f>IF(OR(M$5="M3",M$5="S",M$5="",M$5="STD",M$5="A",M$5="AES",M$5="F",M$5="Fiber"),
IF(AND(M$5="M3",MOD(M12-1,9)=8),"Coax"," "),IF(OR(M$5="E",M$5="EMB"),IF(MOD(M12,9)=0,"—",16*M12),IF(OR(M$5="M",M$5="MADI"),"—",IF(OR(M$5="IPO",M$5="IP out"),IF(MOD(M12-1,18)&gt;=8,"—",16*M12),"Err"))))</f>
        <v xml:space="preserve"> </v>
      </c>
      <c r="O13" s="9" t="str">
        <f>IF(OR(O$5="M3",O$5="S",O$5="",O$5="STD",O$5="A",O$5="AES",O$5="F",O$5="Fiber")," ",IF(OR(O$5="E",O$5="EMB"),IF(MOD(O12,9)=0,"—",16*O12-15),IF(OR(O$5="M",O$5="MADI"),"—",IF(OR(O$5="IPO",O$5="IP out"),IF(MOD(O12-1,18)&gt;=8,"—",16*O12-15),"Err"))))</f>
        <v xml:space="preserve"> </v>
      </c>
      <c r="P13" s="7" t="str">
        <f>IF(OR(O$5="M3",O$5="S",O$5="",O$5="STD",O$5="A",O$5="AES",O$5="F",O$5="Fiber"),
IF(AND(O$5="M3",MOD(O12-1,9)=8),"Coax"," "),IF(OR(O$5="E",O$5="EMB"),IF(MOD(O12,9)=0,"—",16*O12),IF(OR(O$5="M",O$5="MADI"),"—",IF(OR(O$5="IPO",O$5="IP out"),IF(MOD(O12-1,18)&gt;=8,"—",16*O12),"Err"))))</f>
        <v xml:space="preserve"> </v>
      </c>
      <c r="Q13" s="9">
        <f>IF(OR(Q$5="M3",Q$5="S",Q$5="",Q$5="STD",Q$5="A",Q$5="AES",Q$5="F",Q$5="Fiber")," ",IF(OR(Q$5="E",Q$5="EMB"),IF(MOD(Q12,9)=0,"—",16*Q12-15),IF(OR(Q$5="M",Q$5="MADI"),"—",IF(OR(Q$5="IPO",Q$5="IP out"),IF(MOD(Q12-1,18)&gt;=8,"—",16*Q12-15),"Err"))))</f>
        <v>11281</v>
      </c>
      <c r="R13" s="7">
        <f>IF(OR(Q$5="M3",Q$5="S",Q$5="",Q$5="STD",Q$5="A",Q$5="AES",Q$5="F",Q$5="Fiber"),
IF(AND(Q$5="M3",MOD(Q12-1,9)=8),"Coax"," "),IF(OR(Q$5="E",Q$5="EMB"),IF(MOD(Q12,9)=0,"—",16*Q12),IF(OR(Q$5="M",Q$5="MADI"),"—",IF(OR(Q$5="IPO",Q$5="IP out"),IF(MOD(Q12-1,18)&gt;=8,"—",16*Q12),"Err"))))</f>
        <v>11296</v>
      </c>
      <c r="S13" s="9" t="str">
        <f>IF(OR(S$5="M3",S$5="S",S$5="",S$5="STD",S$5="A",S$5="AES",S$5="F",S$5="Fiber")," ",IF(OR(S$5="E",S$5="EMB"),IF(MOD(S12,9)=0,"—",16*S12-15),IF(OR(S$5="M",S$5="MADI"),"—",IF(OR(S$5="IPO",S$5="IP out"),IF(MOD(S12-1,18)&gt;=8,"—",16*S12-15),"Err"))))</f>
        <v xml:space="preserve"> </v>
      </c>
      <c r="T13" s="7" t="str">
        <f>IF(OR(S$5="M3",S$5="S",S$5="",S$5="STD",S$5="A",S$5="AES",S$5="F",S$5="Fiber"),
IF(AND(S$5="M3",MOD(S12-1,9)=8),"Coax"," "),IF(OR(S$5="E",S$5="EMB"),IF(MOD(S12,9)=0,"—",16*S12),IF(OR(S$5="M",S$5="MADI"),"—",IF(OR(S$5="IPO",S$5="IP out"),IF(MOD(S12-1,18)&gt;=8,"—",16*S12),"Err"))))</f>
        <v xml:space="preserve"> </v>
      </c>
      <c r="U13" s="9" t="str">
        <f>IF(OR(U$5="M3",U$5="S",U$5="",U$5="STD",U$5="A",U$5="AES",U$5="F",U$5="Fiber")," ",IF(OR(U$5="E",U$5="EMB"),IF(MOD(U12,9)=0,"—",16*U12-15),IF(OR(U$5="M",U$5="MADI"),"—",IF(OR(U$5="IPO",U$5="IP out"),IF(MOD(U12-1,18)&gt;=8,"—",16*U12-15),"Err"))))</f>
        <v xml:space="preserve"> </v>
      </c>
      <c r="V13" s="7" t="str">
        <f>IF(OR(U$5="M3",U$5="S",U$5="",U$5="STD",U$5="A",U$5="AES",U$5="F",U$5="Fiber"),
IF(AND(U$5="M3",MOD(U12-1,9)=8),"Coax"," "),IF(OR(U$5="E",U$5="EMB"),IF(MOD(U12,9)=0,"—",16*U12),IF(OR(U$5="M",U$5="MADI"),"—",IF(OR(U$5="IPO",U$5="IP out"),IF(MOD(U12-1,18)&gt;=8,"—",16*U12),"Err"))))</f>
        <v xml:space="preserve"> </v>
      </c>
      <c r="W13" s="9" t="str">
        <f>IF(OR(W$5="M3",W$5="S",W$5="",W$5="STD",W$5="A",W$5="AES",W$5="F",W$5="Fiber")," ",IF(OR(W$5="E",W$5="EMB"),IF(MOD(W12,9)=0,"—",16*W12-15),IF(OR(W$5="M",W$5="MADI"),"—",IF(OR(W$5="IPO",W$5="IP out"),IF(MOD(W12-1,18)&gt;=8,"—",16*W12-15),"Err"))))</f>
        <v xml:space="preserve"> </v>
      </c>
      <c r="X13" s="7" t="str">
        <f>IF(OR(W$5="M3",W$5="S",W$5="",W$5="STD",W$5="A",W$5="AES",W$5="F",W$5="Fiber"),
IF(AND(W$5="M3",MOD(W12-1,9)=8),"Coax"," "),IF(OR(W$5="E",W$5="EMB"),IF(MOD(W12,9)=0,"—",16*W12),IF(OR(W$5="M",W$5="MADI"),"—",IF(OR(W$5="IPO",W$5="IP out"),IF(MOD(W12-1,18)&gt;=8,"—",16*W12),"Err"))))</f>
        <v xml:space="preserve"> </v>
      </c>
      <c r="Y13" s="9" t="str">
        <f>IF(OR(Y$5="M3",Y$5="S",Y$5="",Y$5="STD",Y$5="A",Y$5="AES",Y$5="F",Y$5="Fiber")," ",IF(OR(Y$5="E",Y$5="EMB"),IF(MOD(Y12,9)=0,"—",16*Y12-15),IF(OR(Y$5="M",Y$5="MADI"),"—",IF(OR(Y$5="IPO",Y$5="IP out"),IF(MOD(Y12-1,18)&gt;=8,"—",16*Y12-15),"Err"))))</f>
        <v>—</v>
      </c>
      <c r="Z13" s="7" t="str">
        <f>IF(OR(Y$5="M3",Y$5="S",Y$5="",Y$5="STD",Y$5="A",Y$5="AES",Y$5="F",Y$5="Fiber"),
IF(AND(Y$5="M3",MOD(Y12-1,9)=8),"Coax"," "),IF(OR(Y$5="E",Y$5="EMB"),IF(MOD(Y12,9)=0,"—",16*Y12),IF(OR(Y$5="M",Y$5="MADI"),"—",IF(OR(Y$5="IPO",Y$5="IP out"),IF(MOD(Y12-1,18)&gt;=8,"—",16*Y12),"Err"))))</f>
        <v>—</v>
      </c>
      <c r="AA13" s="9">
        <f>IF(OR(AA$5="M3",AA$5="S",AA$5="",AA$5="STD",AA$5="A",AA$5="AES",AA$5="F",AA$5="Fiber")," ",IF(OR(AA$5="E",AA$5="EMB"),IF(MOD(AA12,9)=0,"—",16*AA12-15),IF(OR(AA$5="M",AA$5="MADI"),"—",IF(OR(AA$5="IPO",AA$5="IP out"),IF(MOD(AA12-1,18)&gt;=8,"—",16*AA12-15),"Err"))))</f>
        <v>9841</v>
      </c>
      <c r="AB13" s="7">
        <f>IF(OR(AA$5="M3",AA$5="S",AA$5="",AA$5="STD",AA$5="A",AA$5="AES",AA$5="F",AA$5="Fiber"),
IF(AND(AA$5="M3",MOD(AA12-1,9)=8),"Coax"," "),IF(OR(AA$5="E",AA$5="EMB"),IF(MOD(AA12,9)=0,"—",16*AA12),IF(OR(AA$5="M",AA$5="MADI"),"—",IF(OR(AA$5="IPO",AA$5="IP out"),IF(MOD(AA12-1,18)&gt;=8,"—",16*AA12),"Err"))))</f>
        <v>9856</v>
      </c>
      <c r="AC13" s="9" t="str">
        <f>IF(OR(AC$5="M3",AC$5="S",AC$5="",AC$5="STD",AC$5="A",AC$5="AES",AC$5="F",AC$5="Fiber")," ",IF(OR(AC$5="E",AC$5="EMB"),IF(MOD(AC12,9)=0,"—",16*AC12-15),IF(OR(AC$5="M",AC$5="MADI"),"—",IF(OR(AC$5="IPO",AC$5="IP out"),IF(MOD(AC12-1,18)&gt;=8,"—",16*AC12-15),"Err"))))</f>
        <v xml:space="preserve"> </v>
      </c>
      <c r="AD13" s="7" t="str">
        <f>IF(OR(AC$5="M3",AC$5="S",AC$5="",AC$5="STD",AC$5="A",AC$5="AES",AC$5="F",AC$5="Fiber"),
IF(AND(AC$5="M3",MOD(AC12-1,9)=8),"Coax"," "),IF(OR(AC$5="E",AC$5="EMB"),IF(MOD(AC12,9)=0,"—",16*AC12),IF(OR(AC$5="M",AC$5="MADI"),"—",IF(OR(AC$5="IPO",AC$5="IP out"),IF(MOD(AC12-1,18)&gt;=8,"—",16*AC12),"Err"))))</f>
        <v xml:space="preserve"> </v>
      </c>
      <c r="AE13" s="9" t="str">
        <f>IF(OR(AE$5="M3",AE$5="S",AE$5="",AE$5="STD",AE$5="A",AE$5="AES",AE$5="F",AE$5="Fiber")," ",IF(OR(AE$5="E",AE$5="EMB"),IF(MOD(AE12,9)=0,"—",16*AE12-15),IF(OR(AE$5="M",AE$5="MADI"),"—",IF(OR(AE$5="IPO",AE$5="IP out"),IF(MOD(AE12-1,18)&gt;=8,"—",16*AE12-15),"Err"))))</f>
        <v xml:space="preserve"> </v>
      </c>
      <c r="AF13" s="7" t="str">
        <f>IF(OR(AE$5="M3",AE$5="S",AE$5="",AE$5="STD",AE$5="A",AE$5="AES",AE$5="F",AE$5="Fiber"),
IF(AND(AE$5="M3",MOD(AE12-1,9)=8),"Coax"," "),IF(OR(AE$5="E",AE$5="EMB"),IF(MOD(AE12,9)=0,"—",16*AE12),IF(OR(AE$5="M",AE$5="MADI"),"—",IF(OR(AE$5="IPO",AE$5="IP out"),IF(MOD(AE12-1,18)&gt;=8,"—",16*AE12),"Err"))))</f>
        <v xml:space="preserve"> </v>
      </c>
      <c r="AG13" s="9" t="str">
        <f>IF(OR(AG$5="M3",AG$5="S",AG$5="",AG$5="STD",AG$5="A",AG$5="AES",AG$5="F",AG$5="Fiber")," ",IF(OR(AG$5="E",AG$5="EMB"),IF(MOD(AG12,9)=0,"—",16*AG12-15),IF(OR(AG$5="M",AG$5="MADI"),"—",IF(OR(AG$5="IPO",AG$5="IP out"),IF(MOD(AG12-1,18)&gt;=8,"—",16*AG12-15),"Err"))))</f>
        <v xml:space="preserve"> </v>
      </c>
      <c r="AH13" s="7" t="str">
        <f>IF(OR(AG$5="M3",AG$5="S",AG$5="",AG$5="STD",AG$5="A",AG$5="AES",AG$5="F",AG$5="Fiber"),
IF(AND(AG$5="M3",MOD(AG12-1,9)=8),"Coax"," "),IF(OR(AG$5="E",AG$5="EMB"),IF(MOD(AG12,9)=0,"—",16*AG12),IF(OR(AG$5="M",AG$5="MADI"),"—",IF(OR(AG$5="IPO",AG$5="IP out"),IF(MOD(AG12-1,18)&gt;=8,"—",16*AG12),"Err"))))</f>
        <v xml:space="preserve"> </v>
      </c>
      <c r="AI13" s="9" t="str">
        <f>IF(OR(AI$5="M3",AI$5="S",AI$5="",AI$5="STD",AI$5="A",AI$5="AES",AI$5="F",AI$5="Fiber")," ",IF(OR(AI$5="E",AI$5="EMB"),IF(MOD(AI12,9)=0,"—",16*AI12-15),IF(OR(AI$5="M",AI$5="MADI"),"—",IF(OR(AI$5="IPO",AI$5="IP out"),IF(MOD(AI12-1,18)&gt;=8,"—",16*AI12-15),"Err"))))</f>
        <v xml:space="preserve"> </v>
      </c>
      <c r="AJ13" s="7" t="str">
        <f>IF(OR(AI$5="M3",AI$5="S",AI$5="",AI$5="STD",AI$5="A",AI$5="AES",AI$5="F",AI$5="Fiber"),
IF(AND(AI$5="M3",MOD(AI12-1,9)=8),"Coax"," "),IF(OR(AI$5="E",AI$5="EMB"),IF(MOD(AI12,9)=0,"—",16*AI12),IF(OR(AI$5="M",AI$5="MADI"),"—",IF(OR(AI$5="IPO",AI$5="IP out"),IF(MOD(AI12-1,18)&gt;=8,"—",16*AI12),"Err"))))</f>
        <v xml:space="preserve"> </v>
      </c>
      <c r="AK13" s="9" t="str">
        <f>IF(OR(AK$5="M3",AK$5="S",AK$5="",AK$5="STD",AK$5="A",AK$5="AES",AK$5="F",AK$5="Fiber")," ",IF(OR(AK$5="E",AK$5="EMB"),IF(MOD(AK12,9)=0,"—",16*AK12-15),IF(OR(AK$5="M",AK$5="MADI"),"—",IF(OR(AK$5="IPO",AK$5="IP out"),IF(MOD(AK12-1,18)&gt;=8,"—",16*AK12-15),"Err"))))</f>
        <v xml:space="preserve"> </v>
      </c>
      <c r="AL13" s="7" t="str">
        <f>IF(OR(AK$5="M3",AK$5="S",AK$5="",AK$5="STD",AK$5="A",AK$5="AES",AK$5="F",AK$5="Fiber"),
IF(AND(AK$5="M3",MOD(AK12-1,9)=8),"Coax"," "),IF(OR(AK$5="E",AK$5="EMB"),IF(MOD(AK12,9)=0,"—",16*AK12),IF(OR(AK$5="M",AK$5="MADI"),"—",IF(OR(AK$5="IPO",AK$5="IP out"),IF(MOD(AK12-1,18)&gt;=8,"—",16*AK12),"Err"))))</f>
        <v xml:space="preserve"> </v>
      </c>
      <c r="AM13" s="9" t="str">
        <f>IF(OR(AM$5="M3",AM$5="S",AM$5="",AM$5="STD",AM$5="A",AM$5="AES",AM$5="F",AM$5="Fiber")," ",IF(OR(AM$5="E",AM$5="EMB"),IF(MOD(AM12,9)=0,"—",16*AM12-15),IF(OR(AM$5="M",AM$5="MADI"),"—",IF(OR(AM$5="IPO",AM$5="IP out"),IF(MOD(AM12-1,18)&gt;=8,"—",16*AM12-15),"Err"))))</f>
        <v xml:space="preserve"> </v>
      </c>
      <c r="AN13" s="7" t="str">
        <f>IF(OR(AM$5="M3",AM$5="S",AM$5="",AM$5="STD",AM$5="A",AM$5="AES",AM$5="F",AM$5="Fiber"),
IF(AND(AM$5="M3",MOD(AM12-1,9)=8),"Coax"," "),IF(OR(AM$5="E",AM$5="EMB"),IF(MOD(AM12,9)=0,"—",16*AM12),IF(OR(AM$5="M",AM$5="MADI"),"—",IF(OR(AM$5="IPO",AM$5="IP out"),IF(MOD(AM12-1,18)&gt;=8,"—",16*AM12),"Err"))))</f>
        <v xml:space="preserve"> </v>
      </c>
      <c r="AO13" s="9" t="str">
        <f>IF(OR(AO$5="M3",AO$5="S",AO$5="",AO$5="STD",AO$5="A",AO$5="AES",AO$5="F",AO$5="Fiber")," ",IF(OR(AO$5="E",AO$5="EMB"),IF(MOD(AO12,9)=0,"—",16*AO12-15),IF(OR(AO$5="M",AO$5="MADI"),"—",IF(OR(AO$5="IPO",AO$5="IP out"),IF(MOD(AO12-1,18)&gt;=8,"—",16*AO12-15),"Err"))))</f>
        <v xml:space="preserve"> </v>
      </c>
      <c r="AP13" s="7" t="str">
        <f>IF(OR(AO$5="M3",AO$5="S",AO$5="",AO$5="STD",AO$5="A",AO$5="AES",AO$5="F",AO$5="Fiber"),
IF(AND(AO$5="M3",MOD(AO12-1,9)=8),"Coax"," "),IF(OR(AO$5="E",AO$5="EMB"),IF(MOD(AO12,9)=0,"—",16*AO12),IF(OR(AO$5="M",AO$5="MADI"),"—",IF(OR(AO$5="IPO",AO$5="IP out"),IF(MOD(AO12-1,18)&gt;=8,"—",16*AO12),"Err"))))</f>
        <v xml:space="preserve"> </v>
      </c>
      <c r="AQ13" s="9">
        <f>IF(OR(AQ$5="M3",AQ$5="S",AQ$5="",AQ$5="STD",AQ$5="A",AQ$5="AES",AQ$5="F",AQ$5="Fiber")," ",IF(OR(AQ$5="E",AQ$5="EMB"),IF(MOD(AQ12,9)=0,"—",16*AQ12-15),IF(OR(AQ$5="M",AQ$5="MADI"),"—",IF(OR(AQ$5="IPO",AQ$5="IP out"),IF(MOD(AQ12-1,18)&gt;=8,"—",16*AQ12-15),"Err"))))</f>
        <v>5233</v>
      </c>
      <c r="AR13" s="7">
        <f>IF(OR(AQ$5="M3",AQ$5="S",AQ$5="",AQ$5="STD",AQ$5="A",AQ$5="AES",AQ$5="F",AQ$5="Fiber"),
IF(AND(AQ$5="M3",MOD(AQ12-1,9)=8),"Coax"," "),IF(OR(AQ$5="E",AQ$5="EMB"),IF(MOD(AQ12,9)=0,"—",16*AQ12),IF(OR(AQ$5="M",AQ$5="MADI"),"—",IF(OR(AQ$5="IPO",AQ$5="IP out"),IF(MOD(AQ12-1,18)&gt;=8,"—",16*AQ12),"Err"))))</f>
        <v>5248</v>
      </c>
      <c r="AS13" s="9" t="str">
        <f>IF(OR(AS$5="M3",AS$5="S",AS$5="",AS$5="STD",AS$5="A",AS$5="AES",AS$5="F",AS$5="Fiber")," ",IF(OR(AS$5="E",AS$5="EMB"),IF(MOD(AS12,9)=0,"—",16*AS12-15),IF(OR(AS$5="M",AS$5="MADI"),"—",IF(OR(AS$5="IPO",AS$5="IP out"),IF(MOD(AS12-1,18)&gt;=8,"—",16*AS12-15),"Err"))))</f>
        <v xml:space="preserve"> </v>
      </c>
      <c r="AT13" s="7" t="str">
        <f>IF(OR(AS$5="M3",AS$5="S",AS$5="",AS$5="STD",AS$5="A",AS$5="AES",AS$5="F",AS$5="Fiber"),
IF(AND(AS$5="M3",MOD(AS12-1,9)=8),"Coax"," "),IF(OR(AS$5="E",AS$5="EMB"),IF(MOD(AS12,9)=0,"—",16*AS12),IF(OR(AS$5="M",AS$5="MADI"),"—",IF(OR(AS$5="IPO",AS$5="IP out"),IF(MOD(AS12-1,18)&gt;=8,"—",16*AS12),"Err"))))</f>
        <v xml:space="preserve"> </v>
      </c>
      <c r="AU13" s="9" t="str">
        <f>IF(OR(AU$5="M3",AU$5="S",AU$5="",AU$5="STD",AU$5="A",AU$5="AES",AU$5="F",AU$5="Fiber")," ",IF(OR(AU$5="E",AU$5="EMB"),IF(MOD(AU12,9)=0,"—",16*AU12-15),IF(OR(AU$5="M",AU$5="MADI"),"—",IF(OR(AU$5="IPO",AU$5="IP out"),IF(MOD(AU12-1,18)&gt;=8,"—",16*AU12-15),"Err"))))</f>
        <v xml:space="preserve"> </v>
      </c>
      <c r="AV13" s="7" t="str">
        <f>IF(OR(AU$5="M3",AU$5="S",AU$5="",AU$5="STD",AU$5="A",AU$5="AES",AU$5="F",AU$5="Fiber"),
IF(AND(AU$5="M3",MOD(AU12-1,9)=8),"Coax"," "),IF(OR(AU$5="E",AU$5="EMB"),IF(MOD(AU12,9)=0,"—",16*AU12),IF(OR(AU$5="M",AU$5="MADI"),"—",IF(OR(AU$5="IPO",AU$5="IP out"),IF(MOD(AU12-1,18)&gt;=8,"—",16*AU12),"Err"))))</f>
        <v xml:space="preserve"> </v>
      </c>
      <c r="AW13" s="9">
        <f>IF(OR(AW$5="M3",AW$5="S",AW$5="",AW$5="STD",AW$5="A",AW$5="AES",AW$5="F",AW$5="Fiber")," ",IF(OR(AW$5="E",AW$5="EMB"),IF(MOD(AW12,9)=0,"—",16*AW12-15),IF(OR(AW$5="M",AW$5="MADI"),"—",IF(OR(AW$5="IPO",AW$5="IP out"),IF(MOD(AW12-1,18)&gt;=8,"—",16*AW12-15),"Err"))))</f>
        <v>2065</v>
      </c>
      <c r="AX13" s="7">
        <f>IF(OR(AW$5="M3",AW$5="S",AW$5="",AW$5="STD",AW$5="A",AW$5="AES",AW$5="F",AW$5="Fiber"),
IF(AND(AW$5="M3",MOD(AW12-1,9)=8),"Coax"," "),IF(OR(AW$5="E",AW$5="EMB"),IF(MOD(AW12,9)=0,"—",16*AW12),IF(OR(AW$5="M",AW$5="MADI"),"—",IF(OR(AW$5="IPO",AW$5="IP out"),IF(MOD(AW12-1,18)&gt;=8,"—",16*AW12),"Err"))))</f>
        <v>2080</v>
      </c>
      <c r="AY13" s="9" t="str">
        <f>IF(OR(AY$5="M3",AY$5="S",AY$5="",AY$5="STD",AY$5="A",AY$5="AES",AY$5="F",AY$5="Fiber")," ",IF(OR(AY$5="E",AY$5="EMB"),IF(MOD(AY12,9)=0,"—",16*AY12-15),IF(OR(AY$5="M",AY$5="MADI"),"—",IF(OR(AY$5="IPO",AY$5="IP out"),IF(MOD(AY12-1,18)&gt;=8,"—",16*AY12-15),"Err"))))</f>
        <v xml:space="preserve"> </v>
      </c>
      <c r="AZ13" s="7" t="str">
        <f>IF(OR(AY$5="M3",AY$5="S",AY$5="",AY$5="STD",AY$5="A",AY$5="AES",AY$5="F",AY$5="Fiber"),
IF(AND(AY$5="M3",MOD(AY12-1,9)=8),"Coax"," "),IF(OR(AY$5="E",AY$5="EMB"),IF(MOD(AY12,9)=0,"—",16*AY12),IF(OR(AY$5="M",AY$5="MADI"),"—",IF(OR(AY$5="IPO",AY$5="IP out"),IF(MOD(AY12-1,18)&gt;=8,"—",16*AY12),"Err"))))</f>
        <v xml:space="preserve"> </v>
      </c>
      <c r="BA13" s="9" t="str">
        <f>IF(OR(BA$5="M3",BA$5="S",BA$5="",BA$5="STD",BA$5="A",BA$5="AES",BA$5="F",BA$5="Fiber")," ",IF(OR(BA$5="E",BA$5="EMB"),IF(MOD(BA12,9)=0,"—",16*BA12-15),IF(OR(BA$5="M",BA$5="MADI"),"—",IF(OR(BA$5="IPO",BA$5="IP out"),IF(MOD(BA12-1,18)&gt;=8,"—",16*BA12-15),"Err"))))</f>
        <v xml:space="preserve"> </v>
      </c>
      <c r="BB13" s="7" t="str">
        <f>IF(OR(BA$5="M3",BA$5="S",BA$5="",BA$5="STD",BA$5="A",BA$5="AES",BA$5="F",BA$5="Fiber"),
IF(AND(BA$5="M3",MOD(BA12-1,9)=8),"Coax"," "),IF(OR(BA$5="E",BA$5="EMB"),IF(MOD(BA12,9)=0,"—",16*BA12),IF(OR(BA$5="M",BA$5="MADI"),"—",IF(OR(BA$5="IPO",BA$5="IP out"),IF(MOD(BA12-1,18)&gt;=8,"—",16*BA12),"Err"))))</f>
        <v xml:space="preserve"> </v>
      </c>
      <c r="BC13" s="9" t="str">
        <f>IF(OR(BC$5="M3",BC$5="S",BC$5="",BC$5="STD",BC$5="A",BC$5="AES",BC$5="F",BC$5="Fiber")," ",IF(OR(BC$5="E",BC$5="EMB"),IF(MOD(BC12,9)=0,"—",16*BC12-15),IF(OR(BC$5="M",BC$5="MADI"),"—",IF(OR(BC$5="IPO",BC$5="IP out"),IF(MOD(BC12-1,18)&gt;=8,"—",16*BC12-15),"Err"))))</f>
        <v xml:space="preserve"> </v>
      </c>
      <c r="BD13" s="7" t="str">
        <f>IF(OR(BC$5="M3",BC$5="S",BC$5="",BC$5="STD",BC$5="A",BC$5="AES",BC$5="F",BC$5="Fiber"),
IF(AND(BC$5="M3",MOD(BC12-1,9)=8),"Coax"," "),IF(OR(BC$5="E",BC$5="EMB"),IF(MOD(BC12,9)=0,"—",16*BC12),IF(OR(BC$5="M",BC$5="MADI"),"—",IF(OR(BC$5="IPO",BC$5="IP out"),IF(MOD(BC12-1,18)&gt;=8,"—",16*BC12),"Err"))))</f>
        <v xml:space="preserve"> </v>
      </c>
      <c r="BE13" s="9" t="str">
        <f>IF(OR(BE$5="M3",BE$5="S",BE$5="",BE$5="STD",BE$5="A",BE$5="AES",BE$5="F",BE$5="Fiber")," ",IF(OR(BE$5="E",BE$5="EMB"),IF(MOD(BE12,9)=0,"—",16*BE12-15),IF(OR(BE$5="M",BE$5="MADI"),"—",IF(OR(BE$5="IPO",BE$5="IP out"),IF(MOD(BE12-1,18)&gt;=8,"—",16*BE12-15),"Err"))))</f>
        <v>—</v>
      </c>
      <c r="BF13" s="7" t="str">
        <f>IF(OR(BE$5="M3",BE$5="S",BE$5="",BE$5="STD",BE$5="A",BE$5="AES",BE$5="F",BE$5="Fiber"),
IF(AND(BE$5="M3",MOD(BE12-1,9)=8),"Coax"," "),IF(OR(BE$5="E",BE$5="EMB"),IF(MOD(BE12,9)=0,"—",16*BE12),IF(OR(BE$5="M",BE$5="MADI"),"—",IF(OR(BE$5="IPO",BE$5="IP out"),IF(MOD(BE12-1,18)&gt;=8,"—",16*BE12),"Err"))))</f>
        <v>—</v>
      </c>
      <c r="BG13" s="9">
        <f>IF(OR(BG$5="M3",BG$5="S",BG$5="",BG$5="STD",BG$5="A",BG$5="AES",BG$5="F",BG$5="Fiber")," ",IF(OR(BG$5="E",BG$5="EMB"),IF(MOD(BG12,9)=0,"—",16*BG12-15),IF(OR(BG$5="M",BG$5="MADI"),"—",IF(OR(BG$5="IPO",BG$5="IP out"),IF(MOD(BG12-1,18)&gt;=8,"—",16*BG12-15),"Err"))))</f>
        <v>625</v>
      </c>
      <c r="BH13" s="7">
        <f>IF(OR(BG$5="M3",BG$5="S",BG$5="",BG$5="STD",BG$5="A",BG$5="AES",BG$5="F",BG$5="Fiber"),
IF(AND(BG$5="M3",MOD(BG12-1,9)=8),"Coax"," "),IF(OR(BG$5="E",BG$5="EMB"),IF(MOD(BG12,9)=0,"—",16*BG12),IF(OR(BG$5="M",BG$5="MADI"),"—",IF(OR(BG$5="IPO",BG$5="IP out"),IF(MOD(BG12-1,18)&gt;=8,"—",16*BG12),"Err"))))</f>
        <v>640</v>
      </c>
      <c r="BI13" s="9" t="str">
        <f>IF(OR(BI$5="M3",BI$5="S",BI$5="",BI$5="STD",BI$5="A",BI$5="AES",BI$5="F",BI$5="Fiber")," ",IF(OR(BI$5="E",BI$5="EMB"),IF(MOD(BI12,9)=0,"—",16*BI12-15),IF(OR(BI$5="M",BI$5="MADI"),"—",IF(OR(BI$5="IPO",BI$5="IP out"),IF(MOD(BI12-1,18)&gt;=8,"—",16*BI12-15),"Err"))))</f>
        <v xml:space="preserve"> </v>
      </c>
      <c r="BJ13" s="7" t="str">
        <f>IF(OR(BI$5="M3",BI$5="S",BI$5="",BI$5="STD",BI$5="A",BI$5="AES",BI$5="F",BI$5="Fiber"),
IF(AND(BI$5="M3",MOD(BI12-1,9)=8),"Coax"," "),IF(OR(BI$5="E",BI$5="EMB"),IF(MOD(BI12,9)=0,"—",16*BI12),IF(OR(BI$5="M",BI$5="MADI"),"—",IF(OR(BI$5="IPO",BI$5="IP out"),IF(MOD(BI12-1,18)&gt;=8,"—",16*BI12),"Err"))))</f>
        <v xml:space="preserve"> </v>
      </c>
      <c r="BK13" s="9" t="str">
        <f>IF(OR(BK$5="M3",BK$5="S",BK$5="",BK$5="STD",BK$5="A",BK$5="AES",BK$5="F",BK$5="Fiber")," ",IF(OR(BK$5="E",BK$5="EMB"),IF(MOD(BK12,9)=0,"—",16*BK12-15),IF(OR(BK$5="M",BK$5="MADI"),"—",IF(OR(BK$5="IPO",BK$5="IP out"),IF(MOD(BK12-1,18)&gt;=8,"—",16*BK12-15),"Err"))))</f>
        <v xml:space="preserve"> </v>
      </c>
      <c r="BL13" s="7" t="str">
        <f>IF(OR(BK$5="M3",BK$5="S",BK$5="",BK$5="STD",BK$5="A",BK$5="AES",BK$5="F",BK$5="Fiber"),
IF(AND(BK$5="M3",MOD(BK12-1,9)=8),"Coax"," "),IF(OR(BK$5="E",BK$5="EMB"),IF(MOD(BK12,9)=0,"—",16*BK12),IF(OR(BK$5="M",BK$5="MADI"),"—",IF(OR(BK$5="IPO",BK$5="IP out"),IF(MOD(BK12-1,18)&gt;=8,"—",16*BK12),"Err"))))</f>
        <v xml:space="preserve"> </v>
      </c>
      <c r="BM13" s="11"/>
      <c r="BN13" s="13" t="s">
        <v>3</v>
      </c>
    </row>
    <row r="14" spans="1:70" s="1" customFormat="1" x14ac:dyDescent="0.25">
      <c r="A14" s="10">
        <f>(A$2)*18-13</f>
        <v>995</v>
      </c>
      <c r="B14" s="39"/>
      <c r="C14" s="10">
        <f>(C$2)*18-13</f>
        <v>977</v>
      </c>
      <c r="D14" s="39"/>
      <c r="E14" s="10">
        <f>(E$2)*18-13</f>
        <v>959</v>
      </c>
      <c r="F14" s="39"/>
      <c r="G14" s="10">
        <f>(G$2)*18-13</f>
        <v>941</v>
      </c>
      <c r="H14" s="39"/>
      <c r="I14" s="10">
        <f>(I$2)*18-13</f>
        <v>923</v>
      </c>
      <c r="J14" s="39"/>
      <c r="K14" s="10">
        <f>(K$2)*18-13</f>
        <v>905</v>
      </c>
      <c r="L14" s="39"/>
      <c r="M14" s="10">
        <f>(M$2)*18-13</f>
        <v>887</v>
      </c>
      <c r="N14" s="39"/>
      <c r="O14" s="10">
        <f>(O$2)*18-13</f>
        <v>869</v>
      </c>
      <c r="P14" s="39"/>
      <c r="Q14" s="10">
        <f>(Q$2)*18-13</f>
        <v>707</v>
      </c>
      <c r="R14" s="39"/>
      <c r="S14" s="10">
        <f>(S$2)*18-13</f>
        <v>689</v>
      </c>
      <c r="T14" s="39"/>
      <c r="U14" s="10">
        <f>(U$2)*18-13</f>
        <v>671</v>
      </c>
      <c r="V14" s="39"/>
      <c r="W14" s="10">
        <f>(W$2)*18-13</f>
        <v>653</v>
      </c>
      <c r="X14" s="39"/>
      <c r="Y14" s="10">
        <f>(Y$2)*18-13</f>
        <v>635</v>
      </c>
      <c r="Z14" s="39"/>
      <c r="AA14" s="10">
        <f>(AA$2)*18-13</f>
        <v>617</v>
      </c>
      <c r="AB14" s="39"/>
      <c r="AC14" s="10">
        <f>(AC$2)*18-13</f>
        <v>599</v>
      </c>
      <c r="AD14" s="39"/>
      <c r="AE14" s="10">
        <f>(AE$2)*18-13</f>
        <v>581</v>
      </c>
      <c r="AF14" s="39"/>
      <c r="AG14" s="10">
        <f>(AG$2)*18-13</f>
        <v>419</v>
      </c>
      <c r="AH14" s="39"/>
      <c r="AI14" s="10">
        <f>(AI$2)*18-13</f>
        <v>401</v>
      </c>
      <c r="AJ14" s="39"/>
      <c r="AK14" s="10">
        <f>(AK$2)*18-13</f>
        <v>383</v>
      </c>
      <c r="AL14" s="39"/>
      <c r="AM14" s="10">
        <f>(AM$2)*18-13</f>
        <v>365</v>
      </c>
      <c r="AN14" s="39"/>
      <c r="AO14" s="10">
        <f>(AO$2)*18-13</f>
        <v>347</v>
      </c>
      <c r="AP14" s="39"/>
      <c r="AQ14" s="10">
        <f>(AQ$2)*18-13</f>
        <v>329</v>
      </c>
      <c r="AR14" s="39"/>
      <c r="AS14" s="10">
        <f>(AS$2)*18-13</f>
        <v>311</v>
      </c>
      <c r="AT14" s="39"/>
      <c r="AU14" s="10">
        <f>(AU$2)*18-13</f>
        <v>293</v>
      </c>
      <c r="AV14" s="39"/>
      <c r="AW14" s="10">
        <f>(AW$2)*18-13</f>
        <v>131</v>
      </c>
      <c r="AX14" s="39"/>
      <c r="AY14" s="10">
        <f>(AY$2)*18-13</f>
        <v>113</v>
      </c>
      <c r="AZ14" s="39"/>
      <c r="BA14" s="10">
        <f>(BA$2)*18-13</f>
        <v>95</v>
      </c>
      <c r="BB14" s="39"/>
      <c r="BC14" s="10">
        <f>(BC$2)*18-13</f>
        <v>77</v>
      </c>
      <c r="BD14" s="39"/>
      <c r="BE14" s="10">
        <f>(BE$2)*18-13</f>
        <v>59</v>
      </c>
      <c r="BF14" s="39"/>
      <c r="BG14" s="10">
        <f>(BG$2)*18-13</f>
        <v>41</v>
      </c>
      <c r="BH14" s="39"/>
      <c r="BI14" s="10">
        <f>(BI$2)*18-13</f>
        <v>23</v>
      </c>
      <c r="BJ14" s="39"/>
      <c r="BK14" s="10">
        <f>(BK$2)*18-13</f>
        <v>5</v>
      </c>
      <c r="BL14" s="26"/>
      <c r="BM14" s="3"/>
      <c r="BN14" s="14"/>
    </row>
    <row r="15" spans="1:70" s="5" customFormat="1" ht="13.5" x14ac:dyDescent="0.25">
      <c r="A15" s="9">
        <f>IF(OR(A$5="M3",A$5="S",A$5="",A$5="STD",A$5="A",A$5="AES",A$5="F",A$5="Fiber")," ",IF(OR(A$5="E",A$5="EMB"),IF(MOD(A14,9)=0,"—",16*A14-15),IF(OR(A$5="M",A$5="MADI"),"—",IF(OR(A$5="IPO",A$5="IP out"),IF(MOD(A14-1,18)&gt;=8,"—",16*A14-15),"Err"))))</f>
        <v>15905</v>
      </c>
      <c r="B15" s="7">
        <f>IF(OR(A$5="M3",A$5="S",A$5="",A$5="STD",A$5="A",A$5="AES",A$5="F",A$5="Fiber"),
IF(AND(A$5="M3",MOD(A14-1,9)=8),"Coax"," "),IF(OR(A$5="E",A$5="EMB"),IF(MOD(A14,9)=0,"—",16*A14),IF(OR(A$5="M",A$5="MADI"),"—",IF(OR(A$5="IPO",A$5="IP out"),IF(MOD(A14-1,18)&gt;=8,"—",16*A14),"Err"))))</f>
        <v>15920</v>
      </c>
      <c r="C15" s="9" t="str">
        <f>IF(OR(C$5="M3",C$5="S",C$5="",C$5="STD",C$5="A",C$5="AES",C$5="F",C$5="Fiber")," ",IF(OR(C$5="E",C$5="EMB"),IF(MOD(C14,9)=0,"—",16*C14-15),IF(OR(C$5="M",C$5="MADI"),"—",IF(OR(C$5="IPO",C$5="IP out"),IF(MOD(C14-1,18)&gt;=8,"—",16*C14-15),"Err"))))</f>
        <v xml:space="preserve"> </v>
      </c>
      <c r="D15" s="7" t="str">
        <f>IF(OR(C$5="M3",C$5="S",C$5="",C$5="STD",C$5="A",C$5="AES",C$5="F",C$5="Fiber"),
IF(AND(C$5="M3",MOD(C14-1,9)=8),"Coax"," "),IF(OR(C$5="E",C$5="EMB"),IF(MOD(C14,9)=0,"—",16*C14),IF(OR(C$5="M",C$5="MADI"),"—",IF(OR(C$5="IPO",C$5="IP out"),IF(MOD(C14-1,18)&gt;=8,"—",16*C14),"Err"))))</f>
        <v xml:space="preserve"> </v>
      </c>
      <c r="E15" s="9" t="str">
        <f>IF(OR(E$5="M3",E$5="S",E$5="",E$5="STD",E$5="A",E$5="AES",E$5="F",E$5="Fiber")," ",IF(OR(E$5="E",E$5="EMB"),IF(MOD(E14,9)=0,"—",16*E14-15),IF(OR(E$5="M",E$5="MADI"),"—",IF(OR(E$5="IPO",E$5="IP out"),IF(MOD(E14-1,18)&gt;=8,"—",16*E14-15),"Err"))))</f>
        <v xml:space="preserve"> </v>
      </c>
      <c r="F15" s="7" t="str">
        <f>IF(OR(E$5="M3",E$5="S",E$5="",E$5="STD",E$5="A",E$5="AES",E$5="F",E$5="Fiber"),
IF(AND(E$5="M3",MOD(E14-1,9)=8),"Coax"," "),IF(OR(E$5="E",E$5="EMB"),IF(MOD(E14,9)=0,"—",16*E14),IF(OR(E$5="M",E$5="MADI"),"—",IF(OR(E$5="IPO",E$5="IP out"),IF(MOD(E14-1,18)&gt;=8,"—",16*E14),"Err"))))</f>
        <v xml:space="preserve"> </v>
      </c>
      <c r="G15" s="9" t="str">
        <f>IF(OR(G$5="M3",G$5="S",G$5="",G$5="STD",G$5="A",G$5="AES",G$5="F",G$5="Fiber")," ",IF(OR(G$5="E",G$5="EMB"),IF(MOD(G14,9)=0,"—",16*G14-15),IF(OR(G$5="M",G$5="MADI"),"—",IF(OR(G$5="IPO",G$5="IP out"),IF(MOD(G14-1,18)&gt;=8,"—",16*G14-15),"Err"))))</f>
        <v xml:space="preserve"> </v>
      </c>
      <c r="H15" s="7" t="str">
        <f>IF(OR(G$5="M3",G$5="S",G$5="",G$5="STD",G$5="A",G$5="AES",G$5="F",G$5="Fiber"),
IF(AND(G$5="M3",MOD(G14-1,9)=8),"Coax"," "),IF(OR(G$5="E",G$5="EMB"),IF(MOD(G14,9)=0,"—",16*G14),IF(OR(G$5="M",G$5="MADI"),"—",IF(OR(G$5="IPO",G$5="IP out"),IF(MOD(G14-1,18)&gt;=8,"—",16*G14),"Err"))))</f>
        <v xml:space="preserve"> </v>
      </c>
      <c r="I15" s="9" t="str">
        <f>IF(OR(I$5="M3",I$5="S",I$5="",I$5="STD",I$5="A",I$5="AES",I$5="F",I$5="Fiber")," ",IF(OR(I$5="E",I$5="EMB"),IF(MOD(I14,9)=0,"—",16*I14-15),IF(OR(I$5="M",I$5="MADI"),"—",IF(OR(I$5="IPO",I$5="IP out"),IF(MOD(I14-1,18)&gt;=8,"—",16*I14-15),"Err"))))</f>
        <v>—</v>
      </c>
      <c r="J15" s="7" t="str">
        <f>IF(OR(I$5="M3",I$5="S",I$5="",I$5="STD",I$5="A",I$5="AES",I$5="F",I$5="Fiber"),
IF(AND(I$5="M3",MOD(I14-1,9)=8),"Coax"," "),IF(OR(I$5="E",I$5="EMB"),IF(MOD(I14,9)=0,"—",16*I14),IF(OR(I$5="M",I$5="MADI"),"—",IF(OR(I$5="IPO",I$5="IP out"),IF(MOD(I14-1,18)&gt;=8,"—",16*I14),"Err"))))</f>
        <v>—</v>
      </c>
      <c r="K15" s="9">
        <f>IF(OR(K$5="M3",K$5="S",K$5="",K$5="STD",K$5="A",K$5="AES",K$5="F",K$5="Fiber")," ",IF(OR(K$5="E",K$5="EMB"),IF(MOD(K14,9)=0,"—",16*K14-15),IF(OR(K$5="M",K$5="MADI"),"—",IF(OR(K$5="IPO",K$5="IP out"),IF(MOD(K14-1,18)&gt;=8,"—",16*K14-15),"Err"))))</f>
        <v>14465</v>
      </c>
      <c r="L15" s="7">
        <f>IF(OR(K$5="M3",K$5="S",K$5="",K$5="STD",K$5="A",K$5="AES",K$5="F",K$5="Fiber"),
IF(AND(K$5="M3",MOD(K14-1,9)=8),"Coax"," "),IF(OR(K$5="E",K$5="EMB"),IF(MOD(K14,9)=0,"—",16*K14),IF(OR(K$5="M",K$5="MADI"),"—",IF(OR(K$5="IPO",K$5="IP out"),IF(MOD(K14-1,18)&gt;=8,"—",16*K14),"Err"))))</f>
        <v>14480</v>
      </c>
      <c r="M15" s="9" t="str">
        <f>IF(OR(M$5="M3",M$5="S",M$5="",M$5="STD",M$5="A",M$5="AES",M$5="F",M$5="Fiber")," ",IF(OR(M$5="E",M$5="EMB"),IF(MOD(M14,9)=0,"—",16*M14-15),IF(OR(M$5="M",M$5="MADI"),"—",IF(OR(M$5="IPO",M$5="IP out"),IF(MOD(M14-1,18)&gt;=8,"—",16*M14-15),"Err"))))</f>
        <v xml:space="preserve"> </v>
      </c>
      <c r="N15" s="7" t="str">
        <f>IF(OR(M$5="M3",M$5="S",M$5="",M$5="STD",M$5="A",M$5="AES",M$5="F",M$5="Fiber"),
IF(AND(M$5="M3",MOD(M14-1,9)=8),"Coax"," "),IF(OR(M$5="E",M$5="EMB"),IF(MOD(M14,9)=0,"—",16*M14),IF(OR(M$5="M",M$5="MADI"),"—",IF(OR(M$5="IPO",M$5="IP out"),IF(MOD(M14-1,18)&gt;=8,"—",16*M14),"Err"))))</f>
        <v xml:space="preserve"> </v>
      </c>
      <c r="O15" s="9" t="str">
        <f>IF(OR(O$5="M3",O$5="S",O$5="",O$5="STD",O$5="A",O$5="AES",O$5="F",O$5="Fiber")," ",IF(OR(O$5="E",O$5="EMB"),IF(MOD(O14,9)=0,"—",16*O14-15),IF(OR(O$5="M",O$5="MADI"),"—",IF(OR(O$5="IPO",O$5="IP out"),IF(MOD(O14-1,18)&gt;=8,"—",16*O14-15),"Err"))))</f>
        <v xml:space="preserve"> </v>
      </c>
      <c r="P15" s="7" t="str">
        <f>IF(OR(O$5="M3",O$5="S",O$5="",O$5="STD",O$5="A",O$5="AES",O$5="F",O$5="Fiber"),
IF(AND(O$5="M3",MOD(O14-1,9)=8),"Coax"," "),IF(OR(O$5="E",O$5="EMB"),IF(MOD(O14,9)=0,"—",16*O14),IF(OR(O$5="M",O$5="MADI"),"—",IF(OR(O$5="IPO",O$5="IP out"),IF(MOD(O14-1,18)&gt;=8,"—",16*O14),"Err"))))</f>
        <v xml:space="preserve"> </v>
      </c>
      <c r="Q15" s="9">
        <f>IF(OR(Q$5="M3",Q$5="S",Q$5="",Q$5="STD",Q$5="A",Q$5="AES",Q$5="F",Q$5="Fiber")," ",IF(OR(Q$5="E",Q$5="EMB"),IF(MOD(Q14,9)=0,"—",16*Q14-15),IF(OR(Q$5="M",Q$5="MADI"),"—",IF(OR(Q$5="IPO",Q$5="IP out"),IF(MOD(Q14-1,18)&gt;=8,"—",16*Q14-15),"Err"))))</f>
        <v>11297</v>
      </c>
      <c r="R15" s="7">
        <f>IF(OR(Q$5="M3",Q$5="S",Q$5="",Q$5="STD",Q$5="A",Q$5="AES",Q$5="F",Q$5="Fiber"),
IF(AND(Q$5="M3",MOD(Q14-1,9)=8),"Coax"," "),IF(OR(Q$5="E",Q$5="EMB"),IF(MOD(Q14,9)=0,"—",16*Q14),IF(OR(Q$5="M",Q$5="MADI"),"—",IF(OR(Q$5="IPO",Q$5="IP out"),IF(MOD(Q14-1,18)&gt;=8,"—",16*Q14),"Err"))))</f>
        <v>11312</v>
      </c>
      <c r="S15" s="9" t="str">
        <f>IF(OR(S$5="M3",S$5="S",S$5="",S$5="STD",S$5="A",S$5="AES",S$5="F",S$5="Fiber")," ",IF(OR(S$5="E",S$5="EMB"),IF(MOD(S14,9)=0,"—",16*S14-15),IF(OR(S$5="M",S$5="MADI"),"—",IF(OR(S$5="IPO",S$5="IP out"),IF(MOD(S14-1,18)&gt;=8,"—",16*S14-15),"Err"))))</f>
        <v xml:space="preserve"> </v>
      </c>
      <c r="T15" s="7" t="str">
        <f>IF(OR(S$5="M3",S$5="S",S$5="",S$5="STD",S$5="A",S$5="AES",S$5="F",S$5="Fiber"),
IF(AND(S$5="M3",MOD(S14-1,9)=8),"Coax"," "),IF(OR(S$5="E",S$5="EMB"),IF(MOD(S14,9)=0,"—",16*S14),IF(OR(S$5="M",S$5="MADI"),"—",IF(OR(S$5="IPO",S$5="IP out"),IF(MOD(S14-1,18)&gt;=8,"—",16*S14),"Err"))))</f>
        <v xml:space="preserve"> </v>
      </c>
      <c r="U15" s="9" t="str">
        <f>IF(OR(U$5="M3",U$5="S",U$5="",U$5="STD",U$5="A",U$5="AES",U$5="F",U$5="Fiber")," ",IF(OR(U$5="E",U$5="EMB"),IF(MOD(U14,9)=0,"—",16*U14-15),IF(OR(U$5="M",U$5="MADI"),"—",IF(OR(U$5="IPO",U$5="IP out"),IF(MOD(U14-1,18)&gt;=8,"—",16*U14-15),"Err"))))</f>
        <v xml:space="preserve"> </v>
      </c>
      <c r="V15" s="7" t="str">
        <f>IF(OR(U$5="M3",U$5="S",U$5="",U$5="STD",U$5="A",U$5="AES",U$5="F",U$5="Fiber"),
IF(AND(U$5="M3",MOD(U14-1,9)=8),"Coax"," "),IF(OR(U$5="E",U$5="EMB"),IF(MOD(U14,9)=0,"—",16*U14),IF(OR(U$5="M",U$5="MADI"),"—",IF(OR(U$5="IPO",U$5="IP out"),IF(MOD(U14-1,18)&gt;=8,"—",16*U14),"Err"))))</f>
        <v xml:space="preserve"> </v>
      </c>
      <c r="W15" s="9" t="str">
        <f>IF(OR(W$5="M3",W$5="S",W$5="",W$5="STD",W$5="A",W$5="AES",W$5="F",W$5="Fiber")," ",IF(OR(W$5="E",W$5="EMB"),IF(MOD(W14,9)=0,"—",16*W14-15),IF(OR(W$5="M",W$5="MADI"),"—",IF(OR(W$5="IPO",W$5="IP out"),IF(MOD(W14-1,18)&gt;=8,"—",16*W14-15),"Err"))))</f>
        <v xml:space="preserve"> </v>
      </c>
      <c r="X15" s="7" t="str">
        <f>IF(OR(W$5="M3",W$5="S",W$5="",W$5="STD",W$5="A",W$5="AES",W$5="F",W$5="Fiber"),
IF(AND(W$5="M3",MOD(W14-1,9)=8),"Coax"," "),IF(OR(W$5="E",W$5="EMB"),IF(MOD(W14,9)=0,"—",16*W14),IF(OR(W$5="M",W$5="MADI"),"—",IF(OR(W$5="IPO",W$5="IP out"),IF(MOD(W14-1,18)&gt;=8,"—",16*W14),"Err"))))</f>
        <v xml:space="preserve"> </v>
      </c>
      <c r="Y15" s="9" t="str">
        <f>IF(OR(Y$5="M3",Y$5="S",Y$5="",Y$5="STD",Y$5="A",Y$5="AES",Y$5="F",Y$5="Fiber")," ",IF(OR(Y$5="E",Y$5="EMB"),IF(MOD(Y14,9)=0,"—",16*Y14-15),IF(OR(Y$5="M",Y$5="MADI"),"—",IF(OR(Y$5="IPO",Y$5="IP out"),IF(MOD(Y14-1,18)&gt;=8,"—",16*Y14-15),"Err"))))</f>
        <v>—</v>
      </c>
      <c r="Z15" s="7" t="str">
        <f>IF(OR(Y$5="M3",Y$5="S",Y$5="",Y$5="STD",Y$5="A",Y$5="AES",Y$5="F",Y$5="Fiber"),
IF(AND(Y$5="M3",MOD(Y14-1,9)=8),"Coax"," "),IF(OR(Y$5="E",Y$5="EMB"),IF(MOD(Y14,9)=0,"—",16*Y14),IF(OR(Y$5="M",Y$5="MADI"),"—",IF(OR(Y$5="IPO",Y$5="IP out"),IF(MOD(Y14-1,18)&gt;=8,"—",16*Y14),"Err"))))</f>
        <v>—</v>
      </c>
      <c r="AA15" s="9">
        <f>IF(OR(AA$5="M3",AA$5="S",AA$5="",AA$5="STD",AA$5="A",AA$5="AES",AA$5="F",AA$5="Fiber")," ",IF(OR(AA$5="E",AA$5="EMB"),IF(MOD(AA14,9)=0,"—",16*AA14-15),IF(OR(AA$5="M",AA$5="MADI"),"—",IF(OR(AA$5="IPO",AA$5="IP out"),IF(MOD(AA14-1,18)&gt;=8,"—",16*AA14-15),"Err"))))</f>
        <v>9857</v>
      </c>
      <c r="AB15" s="7">
        <f>IF(OR(AA$5="M3",AA$5="S",AA$5="",AA$5="STD",AA$5="A",AA$5="AES",AA$5="F",AA$5="Fiber"),
IF(AND(AA$5="M3",MOD(AA14-1,9)=8),"Coax"," "),IF(OR(AA$5="E",AA$5="EMB"),IF(MOD(AA14,9)=0,"—",16*AA14),IF(OR(AA$5="M",AA$5="MADI"),"—",IF(OR(AA$5="IPO",AA$5="IP out"),IF(MOD(AA14-1,18)&gt;=8,"—",16*AA14),"Err"))))</f>
        <v>9872</v>
      </c>
      <c r="AC15" s="9" t="str">
        <f>IF(OR(AC$5="M3",AC$5="S",AC$5="",AC$5="STD",AC$5="A",AC$5="AES",AC$5="F",AC$5="Fiber")," ",IF(OR(AC$5="E",AC$5="EMB"),IF(MOD(AC14,9)=0,"—",16*AC14-15),IF(OR(AC$5="M",AC$5="MADI"),"—",IF(OR(AC$5="IPO",AC$5="IP out"),IF(MOD(AC14-1,18)&gt;=8,"—",16*AC14-15),"Err"))))</f>
        <v xml:space="preserve"> </v>
      </c>
      <c r="AD15" s="7" t="str">
        <f>IF(OR(AC$5="M3",AC$5="S",AC$5="",AC$5="STD",AC$5="A",AC$5="AES",AC$5="F",AC$5="Fiber"),
IF(AND(AC$5="M3",MOD(AC14-1,9)=8),"Coax"," "),IF(OR(AC$5="E",AC$5="EMB"),IF(MOD(AC14,9)=0,"—",16*AC14),IF(OR(AC$5="M",AC$5="MADI"),"—",IF(OR(AC$5="IPO",AC$5="IP out"),IF(MOD(AC14-1,18)&gt;=8,"—",16*AC14),"Err"))))</f>
        <v xml:space="preserve"> </v>
      </c>
      <c r="AE15" s="9" t="str">
        <f>IF(OR(AE$5="M3",AE$5="S",AE$5="",AE$5="STD",AE$5="A",AE$5="AES",AE$5="F",AE$5="Fiber")," ",IF(OR(AE$5="E",AE$5="EMB"),IF(MOD(AE14,9)=0,"—",16*AE14-15),IF(OR(AE$5="M",AE$5="MADI"),"—",IF(OR(AE$5="IPO",AE$5="IP out"),IF(MOD(AE14-1,18)&gt;=8,"—",16*AE14-15),"Err"))))</f>
        <v xml:space="preserve"> </v>
      </c>
      <c r="AF15" s="7" t="str">
        <f>IF(OR(AE$5="M3",AE$5="S",AE$5="",AE$5="STD",AE$5="A",AE$5="AES",AE$5="F",AE$5="Fiber"),
IF(AND(AE$5="M3",MOD(AE14-1,9)=8),"Coax"," "),IF(OR(AE$5="E",AE$5="EMB"),IF(MOD(AE14,9)=0,"—",16*AE14),IF(OR(AE$5="M",AE$5="MADI"),"—",IF(OR(AE$5="IPO",AE$5="IP out"),IF(MOD(AE14-1,18)&gt;=8,"—",16*AE14),"Err"))))</f>
        <v xml:space="preserve"> </v>
      </c>
      <c r="AG15" s="9" t="str">
        <f>IF(OR(AG$5="M3",AG$5="S",AG$5="",AG$5="STD",AG$5="A",AG$5="AES",AG$5="F",AG$5="Fiber")," ",IF(OR(AG$5="E",AG$5="EMB"),IF(MOD(AG14,9)=0,"—",16*AG14-15),IF(OR(AG$5="M",AG$5="MADI"),"—",IF(OR(AG$5="IPO",AG$5="IP out"),IF(MOD(AG14-1,18)&gt;=8,"—",16*AG14-15),"Err"))))</f>
        <v xml:space="preserve"> </v>
      </c>
      <c r="AH15" s="7" t="str">
        <f>IF(OR(AG$5="M3",AG$5="S",AG$5="",AG$5="STD",AG$5="A",AG$5="AES",AG$5="F",AG$5="Fiber"),
IF(AND(AG$5="M3",MOD(AG14-1,9)=8),"Coax"," "),IF(OR(AG$5="E",AG$5="EMB"),IF(MOD(AG14,9)=0,"—",16*AG14),IF(OR(AG$5="M",AG$5="MADI"),"—",IF(OR(AG$5="IPO",AG$5="IP out"),IF(MOD(AG14-1,18)&gt;=8,"—",16*AG14),"Err"))))</f>
        <v xml:space="preserve"> </v>
      </c>
      <c r="AI15" s="9" t="str">
        <f>IF(OR(AI$5="M3",AI$5="S",AI$5="",AI$5="STD",AI$5="A",AI$5="AES",AI$5="F",AI$5="Fiber")," ",IF(OR(AI$5="E",AI$5="EMB"),IF(MOD(AI14,9)=0,"—",16*AI14-15),IF(OR(AI$5="M",AI$5="MADI"),"—",IF(OR(AI$5="IPO",AI$5="IP out"),IF(MOD(AI14-1,18)&gt;=8,"—",16*AI14-15),"Err"))))</f>
        <v xml:space="preserve"> </v>
      </c>
      <c r="AJ15" s="7" t="str">
        <f>IF(OR(AI$5="M3",AI$5="S",AI$5="",AI$5="STD",AI$5="A",AI$5="AES",AI$5="F",AI$5="Fiber"),
IF(AND(AI$5="M3",MOD(AI14-1,9)=8),"Coax"," "),IF(OR(AI$5="E",AI$5="EMB"),IF(MOD(AI14,9)=0,"—",16*AI14),IF(OR(AI$5="M",AI$5="MADI"),"—",IF(OR(AI$5="IPO",AI$5="IP out"),IF(MOD(AI14-1,18)&gt;=8,"—",16*AI14),"Err"))))</f>
        <v xml:space="preserve"> </v>
      </c>
      <c r="AK15" s="9" t="str">
        <f>IF(OR(AK$5="M3",AK$5="S",AK$5="",AK$5="STD",AK$5="A",AK$5="AES",AK$5="F",AK$5="Fiber")," ",IF(OR(AK$5="E",AK$5="EMB"),IF(MOD(AK14,9)=0,"—",16*AK14-15),IF(OR(AK$5="M",AK$5="MADI"),"—",IF(OR(AK$5="IPO",AK$5="IP out"),IF(MOD(AK14-1,18)&gt;=8,"—",16*AK14-15),"Err"))))</f>
        <v xml:space="preserve"> </v>
      </c>
      <c r="AL15" s="7" t="str">
        <f>IF(OR(AK$5="M3",AK$5="S",AK$5="",AK$5="STD",AK$5="A",AK$5="AES",AK$5="F",AK$5="Fiber"),
IF(AND(AK$5="M3",MOD(AK14-1,9)=8),"Coax"," "),IF(OR(AK$5="E",AK$5="EMB"),IF(MOD(AK14,9)=0,"—",16*AK14),IF(OR(AK$5="M",AK$5="MADI"),"—",IF(OR(AK$5="IPO",AK$5="IP out"),IF(MOD(AK14-1,18)&gt;=8,"—",16*AK14),"Err"))))</f>
        <v xml:space="preserve"> </v>
      </c>
      <c r="AM15" s="9" t="str">
        <f>IF(OR(AM$5="M3",AM$5="S",AM$5="",AM$5="STD",AM$5="A",AM$5="AES",AM$5="F",AM$5="Fiber")," ",IF(OR(AM$5="E",AM$5="EMB"),IF(MOD(AM14,9)=0,"—",16*AM14-15),IF(OR(AM$5="M",AM$5="MADI"),"—",IF(OR(AM$5="IPO",AM$5="IP out"),IF(MOD(AM14-1,18)&gt;=8,"—",16*AM14-15),"Err"))))</f>
        <v xml:space="preserve"> </v>
      </c>
      <c r="AN15" s="7" t="str">
        <f>IF(OR(AM$5="M3",AM$5="S",AM$5="",AM$5="STD",AM$5="A",AM$5="AES",AM$5="F",AM$5="Fiber"),
IF(AND(AM$5="M3",MOD(AM14-1,9)=8),"Coax"," "),IF(OR(AM$5="E",AM$5="EMB"),IF(MOD(AM14,9)=0,"—",16*AM14),IF(OR(AM$5="M",AM$5="MADI"),"—",IF(OR(AM$5="IPO",AM$5="IP out"),IF(MOD(AM14-1,18)&gt;=8,"—",16*AM14),"Err"))))</f>
        <v xml:space="preserve"> </v>
      </c>
      <c r="AO15" s="9" t="str">
        <f>IF(OR(AO$5="M3",AO$5="S",AO$5="",AO$5="STD",AO$5="A",AO$5="AES",AO$5="F",AO$5="Fiber")," ",IF(OR(AO$5="E",AO$5="EMB"),IF(MOD(AO14,9)=0,"—",16*AO14-15),IF(OR(AO$5="M",AO$5="MADI"),"—",IF(OR(AO$5="IPO",AO$5="IP out"),IF(MOD(AO14-1,18)&gt;=8,"—",16*AO14-15),"Err"))))</f>
        <v xml:space="preserve"> </v>
      </c>
      <c r="AP15" s="7" t="str">
        <f>IF(OR(AO$5="M3",AO$5="S",AO$5="",AO$5="STD",AO$5="A",AO$5="AES",AO$5="F",AO$5="Fiber"),
IF(AND(AO$5="M3",MOD(AO14-1,9)=8),"Coax"," "),IF(OR(AO$5="E",AO$5="EMB"),IF(MOD(AO14,9)=0,"—",16*AO14),IF(OR(AO$5="M",AO$5="MADI"),"—",IF(OR(AO$5="IPO",AO$5="IP out"),IF(MOD(AO14-1,18)&gt;=8,"—",16*AO14),"Err"))))</f>
        <v xml:space="preserve"> </v>
      </c>
      <c r="AQ15" s="9">
        <f>IF(OR(AQ$5="M3",AQ$5="S",AQ$5="",AQ$5="STD",AQ$5="A",AQ$5="AES",AQ$5="F",AQ$5="Fiber")," ",IF(OR(AQ$5="E",AQ$5="EMB"),IF(MOD(AQ14,9)=0,"—",16*AQ14-15),IF(OR(AQ$5="M",AQ$5="MADI"),"—",IF(OR(AQ$5="IPO",AQ$5="IP out"),IF(MOD(AQ14-1,18)&gt;=8,"—",16*AQ14-15),"Err"))))</f>
        <v>5249</v>
      </c>
      <c r="AR15" s="7">
        <f>IF(OR(AQ$5="M3",AQ$5="S",AQ$5="",AQ$5="STD",AQ$5="A",AQ$5="AES",AQ$5="F",AQ$5="Fiber"),
IF(AND(AQ$5="M3",MOD(AQ14-1,9)=8),"Coax"," "),IF(OR(AQ$5="E",AQ$5="EMB"),IF(MOD(AQ14,9)=0,"—",16*AQ14),IF(OR(AQ$5="M",AQ$5="MADI"),"—",IF(OR(AQ$5="IPO",AQ$5="IP out"),IF(MOD(AQ14-1,18)&gt;=8,"—",16*AQ14),"Err"))))</f>
        <v>5264</v>
      </c>
      <c r="AS15" s="9" t="str">
        <f>IF(OR(AS$5="M3",AS$5="S",AS$5="",AS$5="STD",AS$5="A",AS$5="AES",AS$5="F",AS$5="Fiber")," ",IF(OR(AS$5="E",AS$5="EMB"),IF(MOD(AS14,9)=0,"—",16*AS14-15),IF(OR(AS$5="M",AS$5="MADI"),"—",IF(OR(AS$5="IPO",AS$5="IP out"),IF(MOD(AS14-1,18)&gt;=8,"—",16*AS14-15),"Err"))))</f>
        <v xml:space="preserve"> </v>
      </c>
      <c r="AT15" s="7" t="str">
        <f>IF(OR(AS$5="M3",AS$5="S",AS$5="",AS$5="STD",AS$5="A",AS$5="AES",AS$5="F",AS$5="Fiber"),
IF(AND(AS$5="M3",MOD(AS14-1,9)=8),"Coax"," "),IF(OR(AS$5="E",AS$5="EMB"),IF(MOD(AS14,9)=0,"—",16*AS14),IF(OR(AS$5="M",AS$5="MADI"),"—",IF(OR(AS$5="IPO",AS$5="IP out"),IF(MOD(AS14-1,18)&gt;=8,"—",16*AS14),"Err"))))</f>
        <v xml:space="preserve"> </v>
      </c>
      <c r="AU15" s="9" t="str">
        <f>IF(OR(AU$5="M3",AU$5="S",AU$5="",AU$5="STD",AU$5="A",AU$5="AES",AU$5="F",AU$5="Fiber")," ",IF(OR(AU$5="E",AU$5="EMB"),IF(MOD(AU14,9)=0,"—",16*AU14-15),IF(OR(AU$5="M",AU$5="MADI"),"—",IF(OR(AU$5="IPO",AU$5="IP out"),IF(MOD(AU14-1,18)&gt;=8,"—",16*AU14-15),"Err"))))</f>
        <v xml:space="preserve"> </v>
      </c>
      <c r="AV15" s="7" t="str">
        <f>IF(OR(AU$5="M3",AU$5="S",AU$5="",AU$5="STD",AU$5="A",AU$5="AES",AU$5="F",AU$5="Fiber"),
IF(AND(AU$5="M3",MOD(AU14-1,9)=8),"Coax"," "),IF(OR(AU$5="E",AU$5="EMB"),IF(MOD(AU14,9)=0,"—",16*AU14),IF(OR(AU$5="M",AU$5="MADI"),"—",IF(OR(AU$5="IPO",AU$5="IP out"),IF(MOD(AU14-1,18)&gt;=8,"—",16*AU14),"Err"))))</f>
        <v xml:space="preserve"> </v>
      </c>
      <c r="AW15" s="9">
        <f>IF(OR(AW$5="M3",AW$5="S",AW$5="",AW$5="STD",AW$5="A",AW$5="AES",AW$5="F",AW$5="Fiber")," ",IF(OR(AW$5="E",AW$5="EMB"),IF(MOD(AW14,9)=0,"—",16*AW14-15),IF(OR(AW$5="M",AW$5="MADI"),"—",IF(OR(AW$5="IPO",AW$5="IP out"),IF(MOD(AW14-1,18)&gt;=8,"—",16*AW14-15),"Err"))))</f>
        <v>2081</v>
      </c>
      <c r="AX15" s="7">
        <f>IF(OR(AW$5="M3",AW$5="S",AW$5="",AW$5="STD",AW$5="A",AW$5="AES",AW$5="F",AW$5="Fiber"),
IF(AND(AW$5="M3",MOD(AW14-1,9)=8),"Coax"," "),IF(OR(AW$5="E",AW$5="EMB"),IF(MOD(AW14,9)=0,"—",16*AW14),IF(OR(AW$5="M",AW$5="MADI"),"—",IF(OR(AW$5="IPO",AW$5="IP out"),IF(MOD(AW14-1,18)&gt;=8,"—",16*AW14),"Err"))))</f>
        <v>2096</v>
      </c>
      <c r="AY15" s="9" t="str">
        <f>IF(OR(AY$5="M3",AY$5="S",AY$5="",AY$5="STD",AY$5="A",AY$5="AES",AY$5="F",AY$5="Fiber")," ",IF(OR(AY$5="E",AY$5="EMB"),IF(MOD(AY14,9)=0,"—",16*AY14-15),IF(OR(AY$5="M",AY$5="MADI"),"—",IF(OR(AY$5="IPO",AY$5="IP out"),IF(MOD(AY14-1,18)&gt;=8,"—",16*AY14-15),"Err"))))</f>
        <v xml:space="preserve"> </v>
      </c>
      <c r="AZ15" s="7" t="str">
        <f>IF(OR(AY$5="M3",AY$5="S",AY$5="",AY$5="STD",AY$5="A",AY$5="AES",AY$5="F",AY$5="Fiber"),
IF(AND(AY$5="M3",MOD(AY14-1,9)=8),"Coax"," "),IF(OR(AY$5="E",AY$5="EMB"),IF(MOD(AY14,9)=0,"—",16*AY14),IF(OR(AY$5="M",AY$5="MADI"),"—",IF(OR(AY$5="IPO",AY$5="IP out"),IF(MOD(AY14-1,18)&gt;=8,"—",16*AY14),"Err"))))</f>
        <v xml:space="preserve"> </v>
      </c>
      <c r="BA15" s="9" t="str">
        <f>IF(OR(BA$5="M3",BA$5="S",BA$5="",BA$5="STD",BA$5="A",BA$5="AES",BA$5="F",BA$5="Fiber")," ",IF(OR(BA$5="E",BA$5="EMB"),IF(MOD(BA14,9)=0,"—",16*BA14-15),IF(OR(BA$5="M",BA$5="MADI"),"—",IF(OR(BA$5="IPO",BA$5="IP out"),IF(MOD(BA14-1,18)&gt;=8,"—",16*BA14-15),"Err"))))</f>
        <v xml:space="preserve"> </v>
      </c>
      <c r="BB15" s="7" t="str">
        <f>IF(OR(BA$5="M3",BA$5="S",BA$5="",BA$5="STD",BA$5="A",BA$5="AES",BA$5="F",BA$5="Fiber"),
IF(AND(BA$5="M3",MOD(BA14-1,9)=8),"Coax"," "),IF(OR(BA$5="E",BA$5="EMB"),IF(MOD(BA14,9)=0,"—",16*BA14),IF(OR(BA$5="M",BA$5="MADI"),"—",IF(OR(BA$5="IPO",BA$5="IP out"),IF(MOD(BA14-1,18)&gt;=8,"—",16*BA14),"Err"))))</f>
        <v xml:space="preserve"> </v>
      </c>
      <c r="BC15" s="9" t="str">
        <f>IF(OR(BC$5="M3",BC$5="S",BC$5="",BC$5="STD",BC$5="A",BC$5="AES",BC$5="F",BC$5="Fiber")," ",IF(OR(BC$5="E",BC$5="EMB"),IF(MOD(BC14,9)=0,"—",16*BC14-15),IF(OR(BC$5="M",BC$5="MADI"),"—",IF(OR(BC$5="IPO",BC$5="IP out"),IF(MOD(BC14-1,18)&gt;=8,"—",16*BC14-15),"Err"))))</f>
        <v xml:space="preserve"> </v>
      </c>
      <c r="BD15" s="7" t="str">
        <f>IF(OR(BC$5="M3",BC$5="S",BC$5="",BC$5="STD",BC$5="A",BC$5="AES",BC$5="F",BC$5="Fiber"),
IF(AND(BC$5="M3",MOD(BC14-1,9)=8),"Coax"," "),IF(OR(BC$5="E",BC$5="EMB"),IF(MOD(BC14,9)=0,"—",16*BC14),IF(OR(BC$5="M",BC$5="MADI"),"—",IF(OR(BC$5="IPO",BC$5="IP out"),IF(MOD(BC14-1,18)&gt;=8,"—",16*BC14),"Err"))))</f>
        <v xml:space="preserve"> </v>
      </c>
      <c r="BE15" s="9" t="str">
        <f>IF(OR(BE$5="M3",BE$5="S",BE$5="",BE$5="STD",BE$5="A",BE$5="AES",BE$5="F",BE$5="Fiber")," ",IF(OR(BE$5="E",BE$5="EMB"),IF(MOD(BE14,9)=0,"—",16*BE14-15),IF(OR(BE$5="M",BE$5="MADI"),"—",IF(OR(BE$5="IPO",BE$5="IP out"),IF(MOD(BE14-1,18)&gt;=8,"—",16*BE14-15),"Err"))))</f>
        <v>—</v>
      </c>
      <c r="BF15" s="7" t="str">
        <f>IF(OR(BE$5="M3",BE$5="S",BE$5="",BE$5="STD",BE$5="A",BE$5="AES",BE$5="F",BE$5="Fiber"),
IF(AND(BE$5="M3",MOD(BE14-1,9)=8),"Coax"," "),IF(OR(BE$5="E",BE$5="EMB"),IF(MOD(BE14,9)=0,"—",16*BE14),IF(OR(BE$5="M",BE$5="MADI"),"—",IF(OR(BE$5="IPO",BE$5="IP out"),IF(MOD(BE14-1,18)&gt;=8,"—",16*BE14),"Err"))))</f>
        <v>—</v>
      </c>
      <c r="BG15" s="9">
        <f>IF(OR(BG$5="M3",BG$5="S",BG$5="",BG$5="STD",BG$5="A",BG$5="AES",BG$5="F",BG$5="Fiber")," ",IF(OR(BG$5="E",BG$5="EMB"),IF(MOD(BG14,9)=0,"—",16*BG14-15),IF(OR(BG$5="M",BG$5="MADI"),"—",IF(OR(BG$5="IPO",BG$5="IP out"),IF(MOD(BG14-1,18)&gt;=8,"—",16*BG14-15),"Err"))))</f>
        <v>641</v>
      </c>
      <c r="BH15" s="7">
        <f>IF(OR(BG$5="M3",BG$5="S",BG$5="",BG$5="STD",BG$5="A",BG$5="AES",BG$5="F",BG$5="Fiber"),
IF(AND(BG$5="M3",MOD(BG14-1,9)=8),"Coax"," "),IF(OR(BG$5="E",BG$5="EMB"),IF(MOD(BG14,9)=0,"—",16*BG14),IF(OR(BG$5="M",BG$5="MADI"),"—",IF(OR(BG$5="IPO",BG$5="IP out"),IF(MOD(BG14-1,18)&gt;=8,"—",16*BG14),"Err"))))</f>
        <v>656</v>
      </c>
      <c r="BI15" s="9" t="str">
        <f>IF(OR(BI$5="M3",BI$5="S",BI$5="",BI$5="STD",BI$5="A",BI$5="AES",BI$5="F",BI$5="Fiber")," ",IF(OR(BI$5="E",BI$5="EMB"),IF(MOD(BI14,9)=0,"—",16*BI14-15),IF(OR(BI$5="M",BI$5="MADI"),"—",IF(OR(BI$5="IPO",BI$5="IP out"),IF(MOD(BI14-1,18)&gt;=8,"—",16*BI14-15),"Err"))))</f>
        <v xml:space="preserve"> </v>
      </c>
      <c r="BJ15" s="7" t="str">
        <f>IF(OR(BI$5="M3",BI$5="S",BI$5="",BI$5="STD",BI$5="A",BI$5="AES",BI$5="F",BI$5="Fiber"),
IF(AND(BI$5="M3",MOD(BI14-1,9)=8),"Coax"," "),IF(OR(BI$5="E",BI$5="EMB"),IF(MOD(BI14,9)=0,"—",16*BI14),IF(OR(BI$5="M",BI$5="MADI"),"—",IF(OR(BI$5="IPO",BI$5="IP out"),IF(MOD(BI14-1,18)&gt;=8,"—",16*BI14),"Err"))))</f>
        <v xml:space="preserve"> </v>
      </c>
      <c r="BK15" s="9" t="str">
        <f>IF(OR(BK$5="M3",BK$5="S",BK$5="",BK$5="STD",BK$5="A",BK$5="AES",BK$5="F",BK$5="Fiber")," ",IF(OR(BK$5="E",BK$5="EMB"),IF(MOD(BK14,9)=0,"—",16*BK14-15),IF(OR(BK$5="M",BK$5="MADI"),"—",IF(OR(BK$5="IPO",BK$5="IP out"),IF(MOD(BK14-1,18)&gt;=8,"—",16*BK14-15),"Err"))))</f>
        <v xml:space="preserve"> </v>
      </c>
      <c r="BL15" s="7" t="str">
        <f>IF(OR(BK$5="M3",BK$5="S",BK$5="",BK$5="STD",BK$5="A",BK$5="AES",BK$5="F",BK$5="Fiber"),
IF(AND(BK$5="M3",MOD(BK14-1,9)=8),"Coax"," "),IF(OR(BK$5="E",BK$5="EMB"),IF(MOD(BK14,9)=0,"—",16*BK14),IF(OR(BK$5="M",BK$5="MADI"),"—",IF(OR(BK$5="IPO",BK$5="IP out"),IF(MOD(BK14-1,18)&gt;=8,"—",16*BK14),"Err"))))</f>
        <v xml:space="preserve"> </v>
      </c>
      <c r="BM15" s="11"/>
      <c r="BN15" s="15"/>
    </row>
    <row r="16" spans="1:70" s="1" customFormat="1" x14ac:dyDescent="0.25">
      <c r="A16" s="10">
        <f>(A$2)*18-12</f>
        <v>996</v>
      </c>
      <c r="B16" s="39"/>
      <c r="C16" s="10">
        <f>(C$2)*18-12</f>
        <v>978</v>
      </c>
      <c r="D16" s="39"/>
      <c r="E16" s="10">
        <f>(E$2)*18-12</f>
        <v>960</v>
      </c>
      <c r="F16" s="39"/>
      <c r="G16" s="10">
        <f>(G$2)*18-12</f>
        <v>942</v>
      </c>
      <c r="H16" s="39"/>
      <c r="I16" s="10">
        <f>(I$2)*18-12</f>
        <v>924</v>
      </c>
      <c r="J16" s="39"/>
      <c r="K16" s="10">
        <f>(K$2)*18-12</f>
        <v>906</v>
      </c>
      <c r="L16" s="39"/>
      <c r="M16" s="10">
        <f>(M$2)*18-12</f>
        <v>888</v>
      </c>
      <c r="N16" s="39"/>
      <c r="O16" s="10">
        <f>(O$2)*18-12</f>
        <v>870</v>
      </c>
      <c r="P16" s="39"/>
      <c r="Q16" s="10">
        <f>(Q$2)*18-12</f>
        <v>708</v>
      </c>
      <c r="R16" s="39"/>
      <c r="S16" s="10">
        <f>(S$2)*18-12</f>
        <v>690</v>
      </c>
      <c r="T16" s="39"/>
      <c r="U16" s="10">
        <f>(U$2)*18-12</f>
        <v>672</v>
      </c>
      <c r="V16" s="39"/>
      <c r="W16" s="10">
        <f>(W$2)*18-12</f>
        <v>654</v>
      </c>
      <c r="X16" s="39"/>
      <c r="Y16" s="10">
        <f>(Y$2)*18-12</f>
        <v>636</v>
      </c>
      <c r="Z16" s="39"/>
      <c r="AA16" s="10">
        <f>(AA$2)*18-12</f>
        <v>618</v>
      </c>
      <c r="AB16" s="39"/>
      <c r="AC16" s="10">
        <f>(AC$2)*18-12</f>
        <v>600</v>
      </c>
      <c r="AD16" s="39"/>
      <c r="AE16" s="10">
        <f>(AE$2)*18-12</f>
        <v>582</v>
      </c>
      <c r="AF16" s="39"/>
      <c r="AG16" s="10">
        <f>(AG$2)*18-12</f>
        <v>420</v>
      </c>
      <c r="AH16" s="39"/>
      <c r="AI16" s="10">
        <f>(AI$2)*18-12</f>
        <v>402</v>
      </c>
      <c r="AJ16" s="39"/>
      <c r="AK16" s="10">
        <f>(AK$2)*18-12</f>
        <v>384</v>
      </c>
      <c r="AL16" s="39"/>
      <c r="AM16" s="10">
        <f>(AM$2)*18-12</f>
        <v>366</v>
      </c>
      <c r="AN16" s="39"/>
      <c r="AO16" s="10">
        <f>(AO$2)*18-12</f>
        <v>348</v>
      </c>
      <c r="AP16" s="39"/>
      <c r="AQ16" s="10">
        <f>(AQ$2)*18-12</f>
        <v>330</v>
      </c>
      <c r="AR16" s="39"/>
      <c r="AS16" s="10">
        <f>(AS$2)*18-12</f>
        <v>312</v>
      </c>
      <c r="AT16" s="39"/>
      <c r="AU16" s="10">
        <f>(AU$2)*18-12</f>
        <v>294</v>
      </c>
      <c r="AV16" s="39"/>
      <c r="AW16" s="10">
        <f>(AW$2)*18-12</f>
        <v>132</v>
      </c>
      <c r="AX16" s="39"/>
      <c r="AY16" s="10">
        <f>(AY$2)*18-12</f>
        <v>114</v>
      </c>
      <c r="AZ16" s="39"/>
      <c r="BA16" s="10">
        <f>(BA$2)*18-12</f>
        <v>96</v>
      </c>
      <c r="BB16" s="39"/>
      <c r="BC16" s="10">
        <f>(BC$2)*18-12</f>
        <v>78</v>
      </c>
      <c r="BD16" s="39"/>
      <c r="BE16" s="10">
        <f>(BE$2)*18-12</f>
        <v>60</v>
      </c>
      <c r="BF16" s="39"/>
      <c r="BG16" s="10">
        <f>(BG$2)*18-12</f>
        <v>42</v>
      </c>
      <c r="BH16" s="39"/>
      <c r="BI16" s="10">
        <f>(BI$2)*18-12</f>
        <v>24</v>
      </c>
      <c r="BJ16" s="39"/>
      <c r="BK16" s="10">
        <f>(BK$2)*18-12</f>
        <v>6</v>
      </c>
      <c r="BL16" s="26"/>
      <c r="BM16" s="3"/>
      <c r="BN16" s="53" t="s">
        <v>19</v>
      </c>
    </row>
    <row r="17" spans="1:66" s="5" customFormat="1" ht="12.75" x14ac:dyDescent="0.25">
      <c r="A17" s="9">
        <f>IF(OR(A$5="M3",A$5="S",A$5="",A$5="STD",A$5="A",A$5="AES",A$5="F",A$5="Fiber")," ",IF(OR(A$5="E",A$5="EMB"),IF(MOD(A16,9)=0,"—",16*A16-15),IF(OR(A$5="M",A$5="MADI"),"—",IF(OR(A$5="IPO",A$5="IP out"),IF(MOD(A16-1,18)&gt;=8,"—",16*A16-15),"Err"))))</f>
        <v>15921</v>
      </c>
      <c r="B17" s="7">
        <f>IF(OR(A$5="M3",A$5="S",A$5="",A$5="STD",A$5="A",A$5="AES",A$5="F",A$5="Fiber"),
IF(AND(A$5="M3",MOD(A16-1,9)=8),"Coax"," "),IF(OR(A$5="E",A$5="EMB"),IF(MOD(A16,9)=0,"—",16*A16),IF(OR(A$5="M",A$5="MADI"),"—",IF(OR(A$5="IPO",A$5="IP out"),IF(MOD(A16-1,18)&gt;=8,"—",16*A16),"Err"))))</f>
        <v>15936</v>
      </c>
      <c r="C17" s="9" t="str">
        <f>IF(OR(C$5="M3",C$5="S",C$5="",C$5="STD",C$5="A",C$5="AES",C$5="F",C$5="Fiber")," ",IF(OR(C$5="E",C$5="EMB"),IF(MOD(C16,9)=0,"—",16*C16-15),IF(OR(C$5="M",C$5="MADI"),"—",IF(OR(C$5="IPO",C$5="IP out"),IF(MOD(C16-1,18)&gt;=8,"—",16*C16-15),"Err"))))</f>
        <v xml:space="preserve"> </v>
      </c>
      <c r="D17" s="7" t="str">
        <f>IF(OR(C$5="M3",C$5="S",C$5="",C$5="STD",C$5="A",C$5="AES",C$5="F",C$5="Fiber"),
IF(AND(C$5="M3",MOD(C16-1,9)=8),"Coax"," "),IF(OR(C$5="E",C$5="EMB"),IF(MOD(C16,9)=0,"—",16*C16),IF(OR(C$5="M",C$5="MADI"),"—",IF(OR(C$5="IPO",C$5="IP out"),IF(MOD(C16-1,18)&gt;=8,"—",16*C16),"Err"))))</f>
        <v xml:space="preserve"> </v>
      </c>
      <c r="E17" s="9" t="str">
        <f>IF(OR(E$5="M3",E$5="S",E$5="",E$5="STD",E$5="A",E$5="AES",E$5="F",E$5="Fiber")," ",IF(OR(E$5="E",E$5="EMB"),IF(MOD(E16,9)=0,"—",16*E16-15),IF(OR(E$5="M",E$5="MADI"),"—",IF(OR(E$5="IPO",E$5="IP out"),IF(MOD(E16-1,18)&gt;=8,"—",16*E16-15),"Err"))))</f>
        <v xml:space="preserve"> </v>
      </c>
      <c r="F17" s="7" t="str">
        <f>IF(OR(E$5="M3",E$5="S",E$5="",E$5="STD",E$5="A",E$5="AES",E$5="F",E$5="Fiber"),
IF(AND(E$5="M3",MOD(E16-1,9)=8),"Coax"," "),IF(OR(E$5="E",E$5="EMB"),IF(MOD(E16,9)=0,"—",16*E16),IF(OR(E$5="M",E$5="MADI"),"—",IF(OR(E$5="IPO",E$5="IP out"),IF(MOD(E16-1,18)&gt;=8,"—",16*E16),"Err"))))</f>
        <v xml:space="preserve"> </v>
      </c>
      <c r="G17" s="9" t="str">
        <f>IF(OR(G$5="M3",G$5="S",G$5="",G$5="STD",G$5="A",G$5="AES",G$5="F",G$5="Fiber")," ",IF(OR(G$5="E",G$5="EMB"),IF(MOD(G16,9)=0,"—",16*G16-15),IF(OR(G$5="M",G$5="MADI"),"—",IF(OR(G$5="IPO",G$5="IP out"),IF(MOD(G16-1,18)&gt;=8,"—",16*G16-15),"Err"))))</f>
        <v xml:space="preserve"> </v>
      </c>
      <c r="H17" s="7" t="str">
        <f>IF(OR(G$5="M3",G$5="S",G$5="",G$5="STD",G$5="A",G$5="AES",G$5="F",G$5="Fiber"),
IF(AND(G$5="M3",MOD(G16-1,9)=8),"Coax"," "),IF(OR(G$5="E",G$5="EMB"),IF(MOD(G16,9)=0,"—",16*G16),IF(OR(G$5="M",G$5="MADI"),"—",IF(OR(G$5="IPO",G$5="IP out"),IF(MOD(G16-1,18)&gt;=8,"—",16*G16),"Err"))))</f>
        <v xml:space="preserve"> </v>
      </c>
      <c r="I17" s="9" t="str">
        <f>IF(OR(I$5="M3",I$5="S",I$5="",I$5="STD",I$5="A",I$5="AES",I$5="F",I$5="Fiber")," ",IF(OR(I$5="E",I$5="EMB"),IF(MOD(I16,9)=0,"—",16*I16-15),IF(OR(I$5="M",I$5="MADI"),"—",IF(OR(I$5="IPO",I$5="IP out"),IF(MOD(I16-1,18)&gt;=8,"—",16*I16-15),"Err"))))</f>
        <v>—</v>
      </c>
      <c r="J17" s="7" t="str">
        <f>IF(OR(I$5="M3",I$5="S",I$5="",I$5="STD",I$5="A",I$5="AES",I$5="F",I$5="Fiber"),
IF(AND(I$5="M3",MOD(I16-1,9)=8),"Coax"," "),IF(OR(I$5="E",I$5="EMB"),IF(MOD(I16,9)=0,"—",16*I16),IF(OR(I$5="M",I$5="MADI"),"—",IF(OR(I$5="IPO",I$5="IP out"),IF(MOD(I16-1,18)&gt;=8,"—",16*I16),"Err"))))</f>
        <v>—</v>
      </c>
      <c r="K17" s="9">
        <f>IF(OR(K$5="M3",K$5="S",K$5="",K$5="STD",K$5="A",K$5="AES",K$5="F",K$5="Fiber")," ",IF(OR(K$5="E",K$5="EMB"),IF(MOD(K16,9)=0,"—",16*K16-15),IF(OR(K$5="M",K$5="MADI"),"—",IF(OR(K$5="IPO",K$5="IP out"),IF(MOD(K16-1,18)&gt;=8,"—",16*K16-15),"Err"))))</f>
        <v>14481</v>
      </c>
      <c r="L17" s="7">
        <f>IF(OR(K$5="M3",K$5="S",K$5="",K$5="STD",K$5="A",K$5="AES",K$5="F",K$5="Fiber"),
IF(AND(K$5="M3",MOD(K16-1,9)=8),"Coax"," "),IF(OR(K$5="E",K$5="EMB"),IF(MOD(K16,9)=0,"—",16*K16),IF(OR(K$5="M",K$5="MADI"),"—",IF(OR(K$5="IPO",K$5="IP out"),IF(MOD(K16-1,18)&gt;=8,"—",16*K16),"Err"))))</f>
        <v>14496</v>
      </c>
      <c r="M17" s="9" t="str">
        <f>IF(OR(M$5="M3",M$5="S",M$5="",M$5="STD",M$5="A",M$5="AES",M$5="F",M$5="Fiber")," ",IF(OR(M$5="E",M$5="EMB"),IF(MOD(M16,9)=0,"—",16*M16-15),IF(OR(M$5="M",M$5="MADI"),"—",IF(OR(M$5="IPO",M$5="IP out"),IF(MOD(M16-1,18)&gt;=8,"—",16*M16-15),"Err"))))</f>
        <v xml:space="preserve"> </v>
      </c>
      <c r="N17" s="7" t="str">
        <f>IF(OR(M$5="M3",M$5="S",M$5="",M$5="STD",M$5="A",M$5="AES",M$5="F",M$5="Fiber"),
IF(AND(M$5="M3",MOD(M16-1,9)=8),"Coax"," "),IF(OR(M$5="E",M$5="EMB"),IF(MOD(M16,9)=0,"—",16*M16),IF(OR(M$5="M",M$5="MADI"),"—",IF(OR(M$5="IPO",M$5="IP out"),IF(MOD(M16-1,18)&gt;=8,"—",16*M16),"Err"))))</f>
        <v xml:space="preserve"> </v>
      </c>
      <c r="O17" s="9" t="str">
        <f>IF(OR(O$5="M3",O$5="S",O$5="",O$5="STD",O$5="A",O$5="AES",O$5="F",O$5="Fiber")," ",IF(OR(O$5="E",O$5="EMB"),IF(MOD(O16,9)=0,"—",16*O16-15),IF(OR(O$5="M",O$5="MADI"),"—",IF(OR(O$5="IPO",O$5="IP out"),IF(MOD(O16-1,18)&gt;=8,"—",16*O16-15),"Err"))))</f>
        <v xml:space="preserve"> </v>
      </c>
      <c r="P17" s="7" t="str">
        <f>IF(OR(O$5="M3",O$5="S",O$5="",O$5="STD",O$5="A",O$5="AES",O$5="F",O$5="Fiber"),
IF(AND(O$5="M3",MOD(O16-1,9)=8),"Coax"," "),IF(OR(O$5="E",O$5="EMB"),IF(MOD(O16,9)=0,"—",16*O16),IF(OR(O$5="M",O$5="MADI"),"—",IF(OR(O$5="IPO",O$5="IP out"),IF(MOD(O16-1,18)&gt;=8,"—",16*O16),"Err"))))</f>
        <v xml:space="preserve"> </v>
      </c>
      <c r="Q17" s="9">
        <f>IF(OR(Q$5="M3",Q$5="S",Q$5="",Q$5="STD",Q$5="A",Q$5="AES",Q$5="F",Q$5="Fiber")," ",IF(OR(Q$5="E",Q$5="EMB"),IF(MOD(Q16,9)=0,"—",16*Q16-15),IF(OR(Q$5="M",Q$5="MADI"),"—",IF(OR(Q$5="IPO",Q$5="IP out"),IF(MOD(Q16-1,18)&gt;=8,"—",16*Q16-15),"Err"))))</f>
        <v>11313</v>
      </c>
      <c r="R17" s="7">
        <f>IF(OR(Q$5="M3",Q$5="S",Q$5="",Q$5="STD",Q$5="A",Q$5="AES",Q$5="F",Q$5="Fiber"),
IF(AND(Q$5="M3",MOD(Q16-1,9)=8),"Coax"," "),IF(OR(Q$5="E",Q$5="EMB"),IF(MOD(Q16,9)=0,"—",16*Q16),IF(OR(Q$5="M",Q$5="MADI"),"—",IF(OR(Q$5="IPO",Q$5="IP out"),IF(MOD(Q16-1,18)&gt;=8,"—",16*Q16),"Err"))))</f>
        <v>11328</v>
      </c>
      <c r="S17" s="9" t="str">
        <f>IF(OR(S$5="M3",S$5="S",S$5="",S$5="STD",S$5="A",S$5="AES",S$5="F",S$5="Fiber")," ",IF(OR(S$5="E",S$5="EMB"),IF(MOD(S16,9)=0,"—",16*S16-15),IF(OR(S$5="M",S$5="MADI"),"—",IF(OR(S$5="IPO",S$5="IP out"),IF(MOD(S16-1,18)&gt;=8,"—",16*S16-15),"Err"))))</f>
        <v xml:space="preserve"> </v>
      </c>
      <c r="T17" s="7" t="str">
        <f>IF(OR(S$5="M3",S$5="S",S$5="",S$5="STD",S$5="A",S$5="AES",S$5="F",S$5="Fiber"),
IF(AND(S$5="M3",MOD(S16-1,9)=8),"Coax"," "),IF(OR(S$5="E",S$5="EMB"),IF(MOD(S16,9)=0,"—",16*S16),IF(OR(S$5="M",S$5="MADI"),"—",IF(OR(S$5="IPO",S$5="IP out"),IF(MOD(S16-1,18)&gt;=8,"—",16*S16),"Err"))))</f>
        <v xml:space="preserve"> </v>
      </c>
      <c r="U17" s="9" t="str">
        <f>IF(OR(U$5="M3",U$5="S",U$5="",U$5="STD",U$5="A",U$5="AES",U$5="F",U$5="Fiber")," ",IF(OR(U$5="E",U$5="EMB"),IF(MOD(U16,9)=0,"—",16*U16-15),IF(OR(U$5="M",U$5="MADI"),"—",IF(OR(U$5="IPO",U$5="IP out"),IF(MOD(U16-1,18)&gt;=8,"—",16*U16-15),"Err"))))</f>
        <v xml:space="preserve"> </v>
      </c>
      <c r="V17" s="7" t="str">
        <f>IF(OR(U$5="M3",U$5="S",U$5="",U$5="STD",U$5="A",U$5="AES",U$5="F",U$5="Fiber"),
IF(AND(U$5="M3",MOD(U16-1,9)=8),"Coax"," "),IF(OR(U$5="E",U$5="EMB"),IF(MOD(U16,9)=0,"—",16*U16),IF(OR(U$5="M",U$5="MADI"),"—",IF(OR(U$5="IPO",U$5="IP out"),IF(MOD(U16-1,18)&gt;=8,"—",16*U16),"Err"))))</f>
        <v xml:space="preserve"> </v>
      </c>
      <c r="W17" s="9" t="str">
        <f>IF(OR(W$5="M3",W$5="S",W$5="",W$5="STD",W$5="A",W$5="AES",W$5="F",W$5="Fiber")," ",IF(OR(W$5="E",W$5="EMB"),IF(MOD(W16,9)=0,"—",16*W16-15),IF(OR(W$5="M",W$5="MADI"),"—",IF(OR(W$5="IPO",W$5="IP out"),IF(MOD(W16-1,18)&gt;=8,"—",16*W16-15),"Err"))))</f>
        <v xml:space="preserve"> </v>
      </c>
      <c r="X17" s="7" t="str">
        <f>IF(OR(W$5="M3",W$5="S",W$5="",W$5="STD",W$5="A",W$5="AES",W$5="F",W$5="Fiber"),
IF(AND(W$5="M3",MOD(W16-1,9)=8),"Coax"," "),IF(OR(W$5="E",W$5="EMB"),IF(MOD(W16,9)=0,"—",16*W16),IF(OR(W$5="M",W$5="MADI"),"—",IF(OR(W$5="IPO",W$5="IP out"),IF(MOD(W16-1,18)&gt;=8,"—",16*W16),"Err"))))</f>
        <v xml:space="preserve"> </v>
      </c>
      <c r="Y17" s="9" t="str">
        <f>IF(OR(Y$5="M3",Y$5="S",Y$5="",Y$5="STD",Y$5="A",Y$5="AES",Y$5="F",Y$5="Fiber")," ",IF(OR(Y$5="E",Y$5="EMB"),IF(MOD(Y16,9)=0,"—",16*Y16-15),IF(OR(Y$5="M",Y$5="MADI"),"—",IF(OR(Y$5="IPO",Y$5="IP out"),IF(MOD(Y16-1,18)&gt;=8,"—",16*Y16-15),"Err"))))</f>
        <v>—</v>
      </c>
      <c r="Z17" s="7" t="str">
        <f>IF(OR(Y$5="M3",Y$5="S",Y$5="",Y$5="STD",Y$5="A",Y$5="AES",Y$5="F",Y$5="Fiber"),
IF(AND(Y$5="M3",MOD(Y16-1,9)=8),"Coax"," "),IF(OR(Y$5="E",Y$5="EMB"),IF(MOD(Y16,9)=0,"—",16*Y16),IF(OR(Y$5="M",Y$5="MADI"),"—",IF(OR(Y$5="IPO",Y$5="IP out"),IF(MOD(Y16-1,18)&gt;=8,"—",16*Y16),"Err"))))</f>
        <v>—</v>
      </c>
      <c r="AA17" s="9">
        <f>IF(OR(AA$5="M3",AA$5="S",AA$5="",AA$5="STD",AA$5="A",AA$5="AES",AA$5="F",AA$5="Fiber")," ",IF(OR(AA$5="E",AA$5="EMB"),IF(MOD(AA16,9)=0,"—",16*AA16-15),IF(OR(AA$5="M",AA$5="MADI"),"—",IF(OR(AA$5="IPO",AA$5="IP out"),IF(MOD(AA16-1,18)&gt;=8,"—",16*AA16-15),"Err"))))</f>
        <v>9873</v>
      </c>
      <c r="AB17" s="7">
        <f>IF(OR(AA$5="M3",AA$5="S",AA$5="",AA$5="STD",AA$5="A",AA$5="AES",AA$5="F",AA$5="Fiber"),
IF(AND(AA$5="M3",MOD(AA16-1,9)=8),"Coax"," "),IF(OR(AA$5="E",AA$5="EMB"),IF(MOD(AA16,9)=0,"—",16*AA16),IF(OR(AA$5="M",AA$5="MADI"),"—",IF(OR(AA$5="IPO",AA$5="IP out"),IF(MOD(AA16-1,18)&gt;=8,"—",16*AA16),"Err"))))</f>
        <v>9888</v>
      </c>
      <c r="AC17" s="9" t="str">
        <f>IF(OR(AC$5="M3",AC$5="S",AC$5="",AC$5="STD",AC$5="A",AC$5="AES",AC$5="F",AC$5="Fiber")," ",IF(OR(AC$5="E",AC$5="EMB"),IF(MOD(AC16,9)=0,"—",16*AC16-15),IF(OR(AC$5="M",AC$5="MADI"),"—",IF(OR(AC$5="IPO",AC$5="IP out"),IF(MOD(AC16-1,18)&gt;=8,"—",16*AC16-15),"Err"))))</f>
        <v xml:space="preserve"> </v>
      </c>
      <c r="AD17" s="7" t="str">
        <f>IF(OR(AC$5="M3",AC$5="S",AC$5="",AC$5="STD",AC$5="A",AC$5="AES",AC$5="F",AC$5="Fiber"),
IF(AND(AC$5="M3",MOD(AC16-1,9)=8),"Coax"," "),IF(OR(AC$5="E",AC$5="EMB"),IF(MOD(AC16,9)=0,"—",16*AC16),IF(OR(AC$5="M",AC$5="MADI"),"—",IF(OR(AC$5="IPO",AC$5="IP out"),IF(MOD(AC16-1,18)&gt;=8,"—",16*AC16),"Err"))))</f>
        <v xml:space="preserve"> </v>
      </c>
      <c r="AE17" s="9" t="str">
        <f>IF(OR(AE$5="M3",AE$5="S",AE$5="",AE$5="STD",AE$5="A",AE$5="AES",AE$5="F",AE$5="Fiber")," ",IF(OR(AE$5="E",AE$5="EMB"),IF(MOD(AE16,9)=0,"—",16*AE16-15),IF(OR(AE$5="M",AE$5="MADI"),"—",IF(OR(AE$5="IPO",AE$5="IP out"),IF(MOD(AE16-1,18)&gt;=8,"—",16*AE16-15),"Err"))))</f>
        <v xml:space="preserve"> </v>
      </c>
      <c r="AF17" s="7" t="str">
        <f>IF(OR(AE$5="M3",AE$5="S",AE$5="",AE$5="STD",AE$5="A",AE$5="AES",AE$5="F",AE$5="Fiber"),
IF(AND(AE$5="M3",MOD(AE16-1,9)=8),"Coax"," "),IF(OR(AE$5="E",AE$5="EMB"),IF(MOD(AE16,9)=0,"—",16*AE16),IF(OR(AE$5="M",AE$5="MADI"),"—",IF(OR(AE$5="IPO",AE$5="IP out"),IF(MOD(AE16-1,18)&gt;=8,"—",16*AE16),"Err"))))</f>
        <v xml:space="preserve"> </v>
      </c>
      <c r="AG17" s="9" t="str">
        <f>IF(OR(AG$5="M3",AG$5="S",AG$5="",AG$5="STD",AG$5="A",AG$5="AES",AG$5="F",AG$5="Fiber")," ",IF(OR(AG$5="E",AG$5="EMB"),IF(MOD(AG16,9)=0,"—",16*AG16-15),IF(OR(AG$5="M",AG$5="MADI"),"—",IF(OR(AG$5="IPO",AG$5="IP out"),IF(MOD(AG16-1,18)&gt;=8,"—",16*AG16-15),"Err"))))</f>
        <v xml:space="preserve"> </v>
      </c>
      <c r="AH17" s="7" t="str">
        <f>IF(OR(AG$5="M3",AG$5="S",AG$5="",AG$5="STD",AG$5="A",AG$5="AES",AG$5="F",AG$5="Fiber"),
IF(AND(AG$5="M3",MOD(AG16-1,9)=8),"Coax"," "),IF(OR(AG$5="E",AG$5="EMB"),IF(MOD(AG16,9)=0,"—",16*AG16),IF(OR(AG$5="M",AG$5="MADI"),"—",IF(OR(AG$5="IPO",AG$5="IP out"),IF(MOD(AG16-1,18)&gt;=8,"—",16*AG16),"Err"))))</f>
        <v xml:space="preserve"> </v>
      </c>
      <c r="AI17" s="9" t="str">
        <f>IF(OR(AI$5="M3",AI$5="S",AI$5="",AI$5="STD",AI$5="A",AI$5="AES",AI$5="F",AI$5="Fiber")," ",IF(OR(AI$5="E",AI$5="EMB"),IF(MOD(AI16,9)=0,"—",16*AI16-15),IF(OR(AI$5="M",AI$5="MADI"),"—",IF(OR(AI$5="IPO",AI$5="IP out"),IF(MOD(AI16-1,18)&gt;=8,"—",16*AI16-15),"Err"))))</f>
        <v xml:space="preserve"> </v>
      </c>
      <c r="AJ17" s="7" t="str">
        <f>IF(OR(AI$5="M3",AI$5="S",AI$5="",AI$5="STD",AI$5="A",AI$5="AES",AI$5="F",AI$5="Fiber"),
IF(AND(AI$5="M3",MOD(AI16-1,9)=8),"Coax"," "),IF(OR(AI$5="E",AI$5="EMB"),IF(MOD(AI16,9)=0,"—",16*AI16),IF(OR(AI$5="M",AI$5="MADI"),"—",IF(OR(AI$5="IPO",AI$5="IP out"),IF(MOD(AI16-1,18)&gt;=8,"—",16*AI16),"Err"))))</f>
        <v xml:space="preserve"> </v>
      </c>
      <c r="AK17" s="9" t="str">
        <f>IF(OR(AK$5="M3",AK$5="S",AK$5="",AK$5="STD",AK$5="A",AK$5="AES",AK$5="F",AK$5="Fiber")," ",IF(OR(AK$5="E",AK$5="EMB"),IF(MOD(AK16,9)=0,"—",16*AK16-15),IF(OR(AK$5="M",AK$5="MADI"),"—",IF(OR(AK$5="IPO",AK$5="IP out"),IF(MOD(AK16-1,18)&gt;=8,"—",16*AK16-15),"Err"))))</f>
        <v xml:space="preserve"> </v>
      </c>
      <c r="AL17" s="7" t="str">
        <f>IF(OR(AK$5="M3",AK$5="S",AK$5="",AK$5="STD",AK$5="A",AK$5="AES",AK$5="F",AK$5="Fiber"),
IF(AND(AK$5="M3",MOD(AK16-1,9)=8),"Coax"," "),IF(OR(AK$5="E",AK$5="EMB"),IF(MOD(AK16,9)=0,"—",16*AK16),IF(OR(AK$5="M",AK$5="MADI"),"—",IF(OR(AK$5="IPO",AK$5="IP out"),IF(MOD(AK16-1,18)&gt;=8,"—",16*AK16),"Err"))))</f>
        <v xml:space="preserve"> </v>
      </c>
      <c r="AM17" s="9" t="str">
        <f>IF(OR(AM$5="M3",AM$5="S",AM$5="",AM$5="STD",AM$5="A",AM$5="AES",AM$5="F",AM$5="Fiber")," ",IF(OR(AM$5="E",AM$5="EMB"),IF(MOD(AM16,9)=0,"—",16*AM16-15),IF(OR(AM$5="M",AM$5="MADI"),"—",IF(OR(AM$5="IPO",AM$5="IP out"),IF(MOD(AM16-1,18)&gt;=8,"—",16*AM16-15),"Err"))))</f>
        <v xml:space="preserve"> </v>
      </c>
      <c r="AN17" s="7" t="str">
        <f>IF(OR(AM$5="M3",AM$5="S",AM$5="",AM$5="STD",AM$5="A",AM$5="AES",AM$5="F",AM$5="Fiber"),
IF(AND(AM$5="M3",MOD(AM16-1,9)=8),"Coax"," "),IF(OR(AM$5="E",AM$5="EMB"),IF(MOD(AM16,9)=0,"—",16*AM16),IF(OR(AM$5="M",AM$5="MADI"),"—",IF(OR(AM$5="IPO",AM$5="IP out"),IF(MOD(AM16-1,18)&gt;=8,"—",16*AM16),"Err"))))</f>
        <v xml:space="preserve"> </v>
      </c>
      <c r="AO17" s="9" t="str">
        <f>IF(OR(AO$5="M3",AO$5="S",AO$5="",AO$5="STD",AO$5="A",AO$5="AES",AO$5="F",AO$5="Fiber")," ",IF(OR(AO$5="E",AO$5="EMB"),IF(MOD(AO16,9)=0,"—",16*AO16-15),IF(OR(AO$5="M",AO$5="MADI"),"—",IF(OR(AO$5="IPO",AO$5="IP out"),IF(MOD(AO16-1,18)&gt;=8,"—",16*AO16-15),"Err"))))</f>
        <v xml:space="preserve"> </v>
      </c>
      <c r="AP17" s="7" t="str">
        <f>IF(OR(AO$5="M3",AO$5="S",AO$5="",AO$5="STD",AO$5="A",AO$5="AES",AO$5="F",AO$5="Fiber"),
IF(AND(AO$5="M3",MOD(AO16-1,9)=8),"Coax"," "),IF(OR(AO$5="E",AO$5="EMB"),IF(MOD(AO16,9)=0,"—",16*AO16),IF(OR(AO$5="M",AO$5="MADI"),"—",IF(OR(AO$5="IPO",AO$5="IP out"),IF(MOD(AO16-1,18)&gt;=8,"—",16*AO16),"Err"))))</f>
        <v xml:space="preserve"> </v>
      </c>
      <c r="AQ17" s="9">
        <f>IF(OR(AQ$5="M3",AQ$5="S",AQ$5="",AQ$5="STD",AQ$5="A",AQ$5="AES",AQ$5="F",AQ$5="Fiber")," ",IF(OR(AQ$5="E",AQ$5="EMB"),IF(MOD(AQ16,9)=0,"—",16*AQ16-15),IF(OR(AQ$5="M",AQ$5="MADI"),"—",IF(OR(AQ$5="IPO",AQ$5="IP out"),IF(MOD(AQ16-1,18)&gt;=8,"—",16*AQ16-15),"Err"))))</f>
        <v>5265</v>
      </c>
      <c r="AR17" s="7">
        <f>IF(OR(AQ$5="M3",AQ$5="S",AQ$5="",AQ$5="STD",AQ$5="A",AQ$5="AES",AQ$5="F",AQ$5="Fiber"),
IF(AND(AQ$5="M3",MOD(AQ16-1,9)=8),"Coax"," "),IF(OR(AQ$5="E",AQ$5="EMB"),IF(MOD(AQ16,9)=0,"—",16*AQ16),IF(OR(AQ$5="M",AQ$5="MADI"),"—",IF(OR(AQ$5="IPO",AQ$5="IP out"),IF(MOD(AQ16-1,18)&gt;=8,"—",16*AQ16),"Err"))))</f>
        <v>5280</v>
      </c>
      <c r="AS17" s="9" t="str">
        <f>IF(OR(AS$5="M3",AS$5="S",AS$5="",AS$5="STD",AS$5="A",AS$5="AES",AS$5="F",AS$5="Fiber")," ",IF(OR(AS$5="E",AS$5="EMB"),IF(MOD(AS16,9)=0,"—",16*AS16-15),IF(OR(AS$5="M",AS$5="MADI"),"—",IF(OR(AS$5="IPO",AS$5="IP out"),IF(MOD(AS16-1,18)&gt;=8,"—",16*AS16-15),"Err"))))</f>
        <v xml:space="preserve"> </v>
      </c>
      <c r="AT17" s="7" t="str">
        <f>IF(OR(AS$5="M3",AS$5="S",AS$5="",AS$5="STD",AS$5="A",AS$5="AES",AS$5="F",AS$5="Fiber"),
IF(AND(AS$5="M3",MOD(AS16-1,9)=8),"Coax"," "),IF(OR(AS$5="E",AS$5="EMB"),IF(MOD(AS16,9)=0,"—",16*AS16),IF(OR(AS$5="M",AS$5="MADI"),"—",IF(OR(AS$5="IPO",AS$5="IP out"),IF(MOD(AS16-1,18)&gt;=8,"—",16*AS16),"Err"))))</f>
        <v xml:space="preserve"> </v>
      </c>
      <c r="AU17" s="9" t="str">
        <f>IF(OR(AU$5="M3",AU$5="S",AU$5="",AU$5="STD",AU$5="A",AU$5="AES",AU$5="F",AU$5="Fiber")," ",IF(OR(AU$5="E",AU$5="EMB"),IF(MOD(AU16,9)=0,"—",16*AU16-15),IF(OR(AU$5="M",AU$5="MADI"),"—",IF(OR(AU$5="IPO",AU$5="IP out"),IF(MOD(AU16-1,18)&gt;=8,"—",16*AU16-15),"Err"))))</f>
        <v xml:space="preserve"> </v>
      </c>
      <c r="AV17" s="7" t="str">
        <f>IF(OR(AU$5="M3",AU$5="S",AU$5="",AU$5="STD",AU$5="A",AU$5="AES",AU$5="F",AU$5="Fiber"),
IF(AND(AU$5="M3",MOD(AU16-1,9)=8),"Coax"," "),IF(OR(AU$5="E",AU$5="EMB"),IF(MOD(AU16,9)=0,"—",16*AU16),IF(OR(AU$5="M",AU$5="MADI"),"—",IF(OR(AU$5="IPO",AU$5="IP out"),IF(MOD(AU16-1,18)&gt;=8,"—",16*AU16),"Err"))))</f>
        <v xml:space="preserve"> </v>
      </c>
      <c r="AW17" s="9">
        <f>IF(OR(AW$5="M3",AW$5="S",AW$5="",AW$5="STD",AW$5="A",AW$5="AES",AW$5="F",AW$5="Fiber")," ",IF(OR(AW$5="E",AW$5="EMB"),IF(MOD(AW16,9)=0,"—",16*AW16-15),IF(OR(AW$5="M",AW$5="MADI"),"—",IF(OR(AW$5="IPO",AW$5="IP out"),IF(MOD(AW16-1,18)&gt;=8,"—",16*AW16-15),"Err"))))</f>
        <v>2097</v>
      </c>
      <c r="AX17" s="7">
        <f>IF(OR(AW$5="M3",AW$5="S",AW$5="",AW$5="STD",AW$5="A",AW$5="AES",AW$5="F",AW$5="Fiber"),
IF(AND(AW$5="M3",MOD(AW16-1,9)=8),"Coax"," "),IF(OR(AW$5="E",AW$5="EMB"),IF(MOD(AW16,9)=0,"—",16*AW16),IF(OR(AW$5="M",AW$5="MADI"),"—",IF(OR(AW$5="IPO",AW$5="IP out"),IF(MOD(AW16-1,18)&gt;=8,"—",16*AW16),"Err"))))</f>
        <v>2112</v>
      </c>
      <c r="AY17" s="9" t="str">
        <f>IF(OR(AY$5="M3",AY$5="S",AY$5="",AY$5="STD",AY$5="A",AY$5="AES",AY$5="F",AY$5="Fiber")," ",IF(OR(AY$5="E",AY$5="EMB"),IF(MOD(AY16,9)=0,"—",16*AY16-15),IF(OR(AY$5="M",AY$5="MADI"),"—",IF(OR(AY$5="IPO",AY$5="IP out"),IF(MOD(AY16-1,18)&gt;=8,"—",16*AY16-15),"Err"))))</f>
        <v xml:space="preserve"> </v>
      </c>
      <c r="AZ17" s="7" t="str">
        <f>IF(OR(AY$5="M3",AY$5="S",AY$5="",AY$5="STD",AY$5="A",AY$5="AES",AY$5="F",AY$5="Fiber"),
IF(AND(AY$5="M3",MOD(AY16-1,9)=8),"Coax"," "),IF(OR(AY$5="E",AY$5="EMB"),IF(MOD(AY16,9)=0,"—",16*AY16),IF(OR(AY$5="M",AY$5="MADI"),"—",IF(OR(AY$5="IPO",AY$5="IP out"),IF(MOD(AY16-1,18)&gt;=8,"—",16*AY16),"Err"))))</f>
        <v xml:space="preserve"> </v>
      </c>
      <c r="BA17" s="9" t="str">
        <f>IF(OR(BA$5="M3",BA$5="S",BA$5="",BA$5="STD",BA$5="A",BA$5="AES",BA$5="F",BA$5="Fiber")," ",IF(OR(BA$5="E",BA$5="EMB"),IF(MOD(BA16,9)=0,"—",16*BA16-15),IF(OR(BA$5="M",BA$5="MADI"),"—",IF(OR(BA$5="IPO",BA$5="IP out"),IF(MOD(BA16-1,18)&gt;=8,"—",16*BA16-15),"Err"))))</f>
        <v xml:space="preserve"> </v>
      </c>
      <c r="BB17" s="7" t="str">
        <f>IF(OR(BA$5="M3",BA$5="S",BA$5="",BA$5="STD",BA$5="A",BA$5="AES",BA$5="F",BA$5="Fiber"),
IF(AND(BA$5="M3",MOD(BA16-1,9)=8),"Coax"," "),IF(OR(BA$5="E",BA$5="EMB"),IF(MOD(BA16,9)=0,"—",16*BA16),IF(OR(BA$5="M",BA$5="MADI"),"—",IF(OR(BA$5="IPO",BA$5="IP out"),IF(MOD(BA16-1,18)&gt;=8,"—",16*BA16),"Err"))))</f>
        <v xml:space="preserve"> </v>
      </c>
      <c r="BC17" s="9" t="str">
        <f>IF(OR(BC$5="M3",BC$5="S",BC$5="",BC$5="STD",BC$5="A",BC$5="AES",BC$5="F",BC$5="Fiber")," ",IF(OR(BC$5="E",BC$5="EMB"),IF(MOD(BC16,9)=0,"—",16*BC16-15),IF(OR(BC$5="M",BC$5="MADI"),"—",IF(OR(BC$5="IPO",BC$5="IP out"),IF(MOD(BC16-1,18)&gt;=8,"—",16*BC16-15),"Err"))))</f>
        <v xml:space="preserve"> </v>
      </c>
      <c r="BD17" s="7" t="str">
        <f>IF(OR(BC$5="M3",BC$5="S",BC$5="",BC$5="STD",BC$5="A",BC$5="AES",BC$5="F",BC$5="Fiber"),
IF(AND(BC$5="M3",MOD(BC16-1,9)=8),"Coax"," "),IF(OR(BC$5="E",BC$5="EMB"),IF(MOD(BC16,9)=0,"—",16*BC16),IF(OR(BC$5="M",BC$5="MADI"),"—",IF(OR(BC$5="IPO",BC$5="IP out"),IF(MOD(BC16-1,18)&gt;=8,"—",16*BC16),"Err"))))</f>
        <v xml:space="preserve"> </v>
      </c>
      <c r="BE17" s="9" t="str">
        <f>IF(OR(BE$5="M3",BE$5="S",BE$5="",BE$5="STD",BE$5="A",BE$5="AES",BE$5="F",BE$5="Fiber")," ",IF(OR(BE$5="E",BE$5="EMB"),IF(MOD(BE16,9)=0,"—",16*BE16-15),IF(OR(BE$5="M",BE$5="MADI"),"—",IF(OR(BE$5="IPO",BE$5="IP out"),IF(MOD(BE16-1,18)&gt;=8,"—",16*BE16-15),"Err"))))</f>
        <v>—</v>
      </c>
      <c r="BF17" s="7" t="str">
        <f>IF(OR(BE$5="M3",BE$5="S",BE$5="",BE$5="STD",BE$5="A",BE$5="AES",BE$5="F",BE$5="Fiber"),
IF(AND(BE$5="M3",MOD(BE16-1,9)=8),"Coax"," "),IF(OR(BE$5="E",BE$5="EMB"),IF(MOD(BE16,9)=0,"—",16*BE16),IF(OR(BE$5="M",BE$5="MADI"),"—",IF(OR(BE$5="IPO",BE$5="IP out"),IF(MOD(BE16-1,18)&gt;=8,"—",16*BE16),"Err"))))</f>
        <v>—</v>
      </c>
      <c r="BG17" s="9">
        <f>IF(OR(BG$5="M3",BG$5="S",BG$5="",BG$5="STD",BG$5="A",BG$5="AES",BG$5="F",BG$5="Fiber")," ",IF(OR(BG$5="E",BG$5="EMB"),IF(MOD(BG16,9)=0,"—",16*BG16-15),IF(OR(BG$5="M",BG$5="MADI"),"—",IF(OR(BG$5="IPO",BG$5="IP out"),IF(MOD(BG16-1,18)&gt;=8,"—",16*BG16-15),"Err"))))</f>
        <v>657</v>
      </c>
      <c r="BH17" s="7">
        <f>IF(OR(BG$5="M3",BG$5="S",BG$5="",BG$5="STD",BG$5="A",BG$5="AES",BG$5="F",BG$5="Fiber"),
IF(AND(BG$5="M3",MOD(BG16-1,9)=8),"Coax"," "),IF(OR(BG$5="E",BG$5="EMB"),IF(MOD(BG16,9)=0,"—",16*BG16),IF(OR(BG$5="M",BG$5="MADI"),"—",IF(OR(BG$5="IPO",BG$5="IP out"),IF(MOD(BG16-1,18)&gt;=8,"—",16*BG16),"Err"))))</f>
        <v>672</v>
      </c>
      <c r="BI17" s="9" t="str">
        <f>IF(OR(BI$5="M3",BI$5="S",BI$5="",BI$5="STD",BI$5="A",BI$5="AES",BI$5="F",BI$5="Fiber")," ",IF(OR(BI$5="E",BI$5="EMB"),IF(MOD(BI16,9)=0,"—",16*BI16-15),IF(OR(BI$5="M",BI$5="MADI"),"—",IF(OR(BI$5="IPO",BI$5="IP out"),IF(MOD(BI16-1,18)&gt;=8,"—",16*BI16-15),"Err"))))</f>
        <v xml:space="preserve"> </v>
      </c>
      <c r="BJ17" s="7" t="str">
        <f>IF(OR(BI$5="M3",BI$5="S",BI$5="",BI$5="STD",BI$5="A",BI$5="AES",BI$5="F",BI$5="Fiber"),
IF(AND(BI$5="M3",MOD(BI16-1,9)=8),"Coax"," "),IF(OR(BI$5="E",BI$5="EMB"),IF(MOD(BI16,9)=0,"—",16*BI16),IF(OR(BI$5="M",BI$5="MADI"),"—",IF(OR(BI$5="IPO",BI$5="IP out"),IF(MOD(BI16-1,18)&gt;=8,"—",16*BI16),"Err"))))</f>
        <v xml:space="preserve"> </v>
      </c>
      <c r="BK17" s="9" t="str">
        <f>IF(OR(BK$5="M3",BK$5="S",BK$5="",BK$5="STD",BK$5="A",BK$5="AES",BK$5="F",BK$5="Fiber")," ",IF(OR(BK$5="E",BK$5="EMB"),IF(MOD(BK16,9)=0,"—",16*BK16-15),IF(OR(BK$5="M",BK$5="MADI"),"—",IF(OR(BK$5="IPO",BK$5="IP out"),IF(MOD(BK16-1,18)&gt;=8,"—",16*BK16-15),"Err"))))</f>
        <v xml:space="preserve"> </v>
      </c>
      <c r="BL17" s="7" t="str">
        <f>IF(OR(BK$5="M3",BK$5="S",BK$5="",BK$5="STD",BK$5="A",BK$5="AES",BK$5="F",BK$5="Fiber"),
IF(AND(BK$5="M3",MOD(BK16-1,9)=8),"Coax"," "),IF(OR(BK$5="E",BK$5="EMB"),IF(MOD(BK16,9)=0,"—",16*BK16),IF(OR(BK$5="M",BK$5="MADI"),"—",IF(OR(BK$5="IPO",BK$5="IP out"),IF(MOD(BK16-1,18)&gt;=8,"—",16*BK16),"Err"))))</f>
        <v xml:space="preserve"> </v>
      </c>
      <c r="BM17" s="11"/>
      <c r="BN17" s="54"/>
    </row>
    <row r="18" spans="1:66" s="1" customFormat="1" x14ac:dyDescent="0.25">
      <c r="A18" s="10">
        <f>(A$2)*18-11</f>
        <v>997</v>
      </c>
      <c r="B18" s="39"/>
      <c r="C18" s="10">
        <f>(C$2)*18-11</f>
        <v>979</v>
      </c>
      <c r="D18" s="39"/>
      <c r="E18" s="10">
        <f>(E$2)*18-11</f>
        <v>961</v>
      </c>
      <c r="F18" s="39"/>
      <c r="G18" s="10">
        <f>(G$2)*18-11</f>
        <v>943</v>
      </c>
      <c r="H18" s="39"/>
      <c r="I18" s="10">
        <f>(I$2)*18-11</f>
        <v>925</v>
      </c>
      <c r="J18" s="39"/>
      <c r="K18" s="10">
        <f>(K$2)*18-11</f>
        <v>907</v>
      </c>
      <c r="L18" s="39"/>
      <c r="M18" s="10">
        <f>(M$2)*18-11</f>
        <v>889</v>
      </c>
      <c r="N18" s="39"/>
      <c r="O18" s="10">
        <f>(O$2)*18-11</f>
        <v>871</v>
      </c>
      <c r="P18" s="39"/>
      <c r="Q18" s="10">
        <f>(Q$2)*18-11</f>
        <v>709</v>
      </c>
      <c r="R18" s="39"/>
      <c r="S18" s="10">
        <f>(S$2)*18-11</f>
        <v>691</v>
      </c>
      <c r="T18" s="39"/>
      <c r="U18" s="10">
        <f>(U$2)*18-11</f>
        <v>673</v>
      </c>
      <c r="V18" s="39"/>
      <c r="W18" s="10">
        <f>(W$2)*18-11</f>
        <v>655</v>
      </c>
      <c r="X18" s="39"/>
      <c r="Y18" s="10">
        <f>(Y$2)*18-11</f>
        <v>637</v>
      </c>
      <c r="Z18" s="39"/>
      <c r="AA18" s="10">
        <f>(AA$2)*18-11</f>
        <v>619</v>
      </c>
      <c r="AB18" s="39"/>
      <c r="AC18" s="10">
        <f>(AC$2)*18-11</f>
        <v>601</v>
      </c>
      <c r="AD18" s="39"/>
      <c r="AE18" s="10">
        <f>(AE$2)*18-11</f>
        <v>583</v>
      </c>
      <c r="AF18" s="39"/>
      <c r="AG18" s="10">
        <f>(AG$2)*18-11</f>
        <v>421</v>
      </c>
      <c r="AH18" s="39"/>
      <c r="AI18" s="10">
        <f>(AI$2)*18-11</f>
        <v>403</v>
      </c>
      <c r="AJ18" s="39"/>
      <c r="AK18" s="10">
        <f>(AK$2)*18-11</f>
        <v>385</v>
      </c>
      <c r="AL18" s="39"/>
      <c r="AM18" s="10">
        <f>(AM$2)*18-11</f>
        <v>367</v>
      </c>
      <c r="AN18" s="39"/>
      <c r="AO18" s="10">
        <f>(AO$2)*18-11</f>
        <v>349</v>
      </c>
      <c r="AP18" s="39"/>
      <c r="AQ18" s="10">
        <f>(AQ$2)*18-11</f>
        <v>331</v>
      </c>
      <c r="AR18" s="39"/>
      <c r="AS18" s="10">
        <f>(AS$2)*18-11</f>
        <v>313</v>
      </c>
      <c r="AT18" s="39"/>
      <c r="AU18" s="10">
        <f>(AU$2)*18-11</f>
        <v>295</v>
      </c>
      <c r="AV18" s="39"/>
      <c r="AW18" s="10">
        <f>(AW$2)*18-11</f>
        <v>133</v>
      </c>
      <c r="AX18" s="39"/>
      <c r="AY18" s="10">
        <f>(AY$2)*18-11</f>
        <v>115</v>
      </c>
      <c r="AZ18" s="39"/>
      <c r="BA18" s="10">
        <f>(BA$2)*18-11</f>
        <v>97</v>
      </c>
      <c r="BB18" s="39"/>
      <c r="BC18" s="10">
        <f>(BC$2)*18-11</f>
        <v>79</v>
      </c>
      <c r="BD18" s="39"/>
      <c r="BE18" s="10">
        <f>(BE$2)*18-11</f>
        <v>61</v>
      </c>
      <c r="BF18" s="39"/>
      <c r="BG18" s="10">
        <f>(BG$2)*18-11</f>
        <v>43</v>
      </c>
      <c r="BH18" s="39"/>
      <c r="BI18" s="10">
        <f>(BI$2)*18-11</f>
        <v>25</v>
      </c>
      <c r="BJ18" s="39"/>
      <c r="BK18" s="10">
        <f>(BK$2)*18-11</f>
        <v>7</v>
      </c>
      <c r="BL18" s="26"/>
      <c r="BM18" s="3"/>
      <c r="BN18" s="54"/>
    </row>
    <row r="19" spans="1:66" s="5" customFormat="1" ht="12.75" x14ac:dyDescent="0.25">
      <c r="A19" s="9">
        <f>IF(OR(A$5="M3",A$5="S",A$5="",A$5="STD",A$5="A",A$5="AES",A$5="F",A$5="Fiber")," ",IF(OR(A$5="E",A$5="EMB"),IF(MOD(A18,9)=0,"—",16*A18-15),IF(OR(A$5="M",A$5="MADI"),"—",IF(OR(A$5="IPO",A$5="IP out"),IF(MOD(A18-1,18)&gt;=8,"—",16*A18-15),"Err"))))</f>
        <v>15937</v>
      </c>
      <c r="B19" s="7">
        <f>IF(OR(A$5="M3",A$5="S",A$5="",A$5="STD",A$5="A",A$5="AES",A$5="F",A$5="Fiber"),
IF(AND(A$5="M3",MOD(A18-1,9)=8),"Coax"," "),IF(OR(A$5="E",A$5="EMB"),IF(MOD(A18,9)=0,"—",16*A18),IF(OR(A$5="M",A$5="MADI"),"—",IF(OR(A$5="IPO",A$5="IP out"),IF(MOD(A18-1,18)&gt;=8,"—",16*A18),"Err"))))</f>
        <v>15952</v>
      </c>
      <c r="C19" s="9" t="str">
        <f>IF(OR(C$5="M3",C$5="S",C$5="",C$5="STD",C$5="A",C$5="AES",C$5="F",C$5="Fiber")," ",IF(OR(C$5="E",C$5="EMB"),IF(MOD(C18,9)=0,"—",16*C18-15),IF(OR(C$5="M",C$5="MADI"),"—",IF(OR(C$5="IPO",C$5="IP out"),IF(MOD(C18-1,18)&gt;=8,"—",16*C18-15),"Err"))))</f>
        <v xml:space="preserve"> </v>
      </c>
      <c r="D19" s="7" t="str">
        <f>IF(OR(C$5="M3",C$5="S",C$5="",C$5="STD",C$5="A",C$5="AES",C$5="F",C$5="Fiber"),
IF(AND(C$5="M3",MOD(C18-1,9)=8),"Coax"," "),IF(OR(C$5="E",C$5="EMB"),IF(MOD(C18,9)=0,"—",16*C18),IF(OR(C$5="M",C$5="MADI"),"—",IF(OR(C$5="IPO",C$5="IP out"),IF(MOD(C18-1,18)&gt;=8,"—",16*C18),"Err"))))</f>
        <v xml:space="preserve"> </v>
      </c>
      <c r="E19" s="9" t="str">
        <f>IF(OR(E$5="M3",E$5="S",E$5="",E$5="STD",E$5="A",E$5="AES",E$5="F",E$5="Fiber")," ",IF(OR(E$5="E",E$5="EMB"),IF(MOD(E18,9)=0,"—",16*E18-15),IF(OR(E$5="M",E$5="MADI"),"—",IF(OR(E$5="IPO",E$5="IP out"),IF(MOD(E18-1,18)&gt;=8,"—",16*E18-15),"Err"))))</f>
        <v xml:space="preserve"> </v>
      </c>
      <c r="F19" s="7" t="str">
        <f>IF(OR(E$5="M3",E$5="S",E$5="",E$5="STD",E$5="A",E$5="AES",E$5="F",E$5="Fiber"),
IF(AND(E$5="M3",MOD(E18-1,9)=8),"Coax"," "),IF(OR(E$5="E",E$5="EMB"),IF(MOD(E18,9)=0,"—",16*E18),IF(OR(E$5="M",E$5="MADI"),"—",IF(OR(E$5="IPO",E$5="IP out"),IF(MOD(E18-1,18)&gt;=8,"—",16*E18),"Err"))))</f>
        <v xml:space="preserve"> </v>
      </c>
      <c r="G19" s="9" t="str">
        <f>IF(OR(G$5="M3",G$5="S",G$5="",G$5="STD",G$5="A",G$5="AES",G$5="F",G$5="Fiber")," ",IF(OR(G$5="E",G$5="EMB"),IF(MOD(G18,9)=0,"—",16*G18-15),IF(OR(G$5="M",G$5="MADI"),"—",IF(OR(G$5="IPO",G$5="IP out"),IF(MOD(G18-1,18)&gt;=8,"—",16*G18-15),"Err"))))</f>
        <v xml:space="preserve"> </v>
      </c>
      <c r="H19" s="7" t="str">
        <f>IF(OR(G$5="M3",G$5="S",G$5="",G$5="STD",G$5="A",G$5="AES",G$5="F",G$5="Fiber"),
IF(AND(G$5="M3",MOD(G18-1,9)=8),"Coax"," "),IF(OR(G$5="E",G$5="EMB"),IF(MOD(G18,9)=0,"—",16*G18),IF(OR(G$5="M",G$5="MADI"),"—",IF(OR(G$5="IPO",G$5="IP out"),IF(MOD(G18-1,18)&gt;=8,"—",16*G18),"Err"))))</f>
        <v xml:space="preserve"> </v>
      </c>
      <c r="I19" s="9" t="str">
        <f>IF(OR(I$5="M3",I$5="S",I$5="",I$5="STD",I$5="A",I$5="AES",I$5="F",I$5="Fiber")," ",IF(OR(I$5="E",I$5="EMB"),IF(MOD(I18,9)=0,"—",16*I18-15),IF(OR(I$5="M",I$5="MADI"),"—",IF(OR(I$5="IPO",I$5="IP out"),IF(MOD(I18-1,18)&gt;=8,"—",16*I18-15),"Err"))))</f>
        <v>—</v>
      </c>
      <c r="J19" s="7" t="str">
        <f>IF(OR(I$5="M3",I$5="S",I$5="",I$5="STD",I$5="A",I$5="AES",I$5="F",I$5="Fiber"),
IF(AND(I$5="M3",MOD(I18-1,9)=8),"Coax"," "),IF(OR(I$5="E",I$5="EMB"),IF(MOD(I18,9)=0,"—",16*I18),IF(OR(I$5="M",I$5="MADI"),"—",IF(OR(I$5="IPO",I$5="IP out"),IF(MOD(I18-1,18)&gt;=8,"—",16*I18),"Err"))))</f>
        <v>—</v>
      </c>
      <c r="K19" s="9">
        <f>IF(OR(K$5="M3",K$5="S",K$5="",K$5="STD",K$5="A",K$5="AES",K$5="F",K$5="Fiber")," ",IF(OR(K$5="E",K$5="EMB"),IF(MOD(K18,9)=0,"—",16*K18-15),IF(OR(K$5="M",K$5="MADI"),"—",IF(OR(K$5="IPO",K$5="IP out"),IF(MOD(K18-1,18)&gt;=8,"—",16*K18-15),"Err"))))</f>
        <v>14497</v>
      </c>
      <c r="L19" s="7">
        <f>IF(OR(K$5="M3",K$5="S",K$5="",K$5="STD",K$5="A",K$5="AES",K$5="F",K$5="Fiber"),
IF(AND(K$5="M3",MOD(K18-1,9)=8),"Coax"," "),IF(OR(K$5="E",K$5="EMB"),IF(MOD(K18,9)=0,"—",16*K18),IF(OR(K$5="M",K$5="MADI"),"—",IF(OR(K$5="IPO",K$5="IP out"),IF(MOD(K18-1,18)&gt;=8,"—",16*K18),"Err"))))</f>
        <v>14512</v>
      </c>
      <c r="M19" s="9" t="str">
        <f>IF(OR(M$5="M3",M$5="S",M$5="",M$5="STD",M$5="A",M$5="AES",M$5="F",M$5="Fiber")," ",IF(OR(M$5="E",M$5="EMB"),IF(MOD(M18,9)=0,"—",16*M18-15),IF(OR(M$5="M",M$5="MADI"),"—",IF(OR(M$5="IPO",M$5="IP out"),IF(MOD(M18-1,18)&gt;=8,"—",16*M18-15),"Err"))))</f>
        <v xml:space="preserve"> </v>
      </c>
      <c r="N19" s="7" t="str">
        <f>IF(OR(M$5="M3",M$5="S",M$5="",M$5="STD",M$5="A",M$5="AES",M$5="F",M$5="Fiber"),
IF(AND(M$5="M3",MOD(M18-1,9)=8),"Coax"," "),IF(OR(M$5="E",M$5="EMB"),IF(MOD(M18,9)=0,"—",16*M18),IF(OR(M$5="M",M$5="MADI"),"—",IF(OR(M$5="IPO",M$5="IP out"),IF(MOD(M18-1,18)&gt;=8,"—",16*M18),"Err"))))</f>
        <v xml:space="preserve"> </v>
      </c>
      <c r="O19" s="9" t="str">
        <f>IF(OR(O$5="M3",O$5="S",O$5="",O$5="STD",O$5="A",O$5="AES",O$5="F",O$5="Fiber")," ",IF(OR(O$5="E",O$5="EMB"),IF(MOD(O18,9)=0,"—",16*O18-15),IF(OR(O$5="M",O$5="MADI"),"—",IF(OR(O$5="IPO",O$5="IP out"),IF(MOD(O18-1,18)&gt;=8,"—",16*O18-15),"Err"))))</f>
        <v xml:space="preserve"> </v>
      </c>
      <c r="P19" s="7" t="str">
        <f>IF(OR(O$5="M3",O$5="S",O$5="",O$5="STD",O$5="A",O$5="AES",O$5="F",O$5="Fiber"),
IF(AND(O$5="M3",MOD(O18-1,9)=8),"Coax"," "),IF(OR(O$5="E",O$5="EMB"),IF(MOD(O18,9)=0,"—",16*O18),IF(OR(O$5="M",O$5="MADI"),"—",IF(OR(O$5="IPO",O$5="IP out"),IF(MOD(O18-1,18)&gt;=8,"—",16*O18),"Err"))))</f>
        <v xml:space="preserve"> </v>
      </c>
      <c r="Q19" s="9">
        <f>IF(OR(Q$5="M3",Q$5="S",Q$5="",Q$5="STD",Q$5="A",Q$5="AES",Q$5="F",Q$5="Fiber")," ",IF(OR(Q$5="E",Q$5="EMB"),IF(MOD(Q18,9)=0,"—",16*Q18-15),IF(OR(Q$5="M",Q$5="MADI"),"—",IF(OR(Q$5="IPO",Q$5="IP out"),IF(MOD(Q18-1,18)&gt;=8,"—",16*Q18-15),"Err"))))</f>
        <v>11329</v>
      </c>
      <c r="R19" s="7">
        <f>IF(OR(Q$5="M3",Q$5="S",Q$5="",Q$5="STD",Q$5="A",Q$5="AES",Q$5="F",Q$5="Fiber"),
IF(AND(Q$5="M3",MOD(Q18-1,9)=8),"Coax"," "),IF(OR(Q$5="E",Q$5="EMB"),IF(MOD(Q18,9)=0,"—",16*Q18),IF(OR(Q$5="M",Q$5="MADI"),"—",IF(OR(Q$5="IPO",Q$5="IP out"),IF(MOD(Q18-1,18)&gt;=8,"—",16*Q18),"Err"))))</f>
        <v>11344</v>
      </c>
      <c r="S19" s="9" t="str">
        <f>IF(OR(S$5="M3",S$5="S",S$5="",S$5="STD",S$5="A",S$5="AES",S$5="F",S$5="Fiber")," ",IF(OR(S$5="E",S$5="EMB"),IF(MOD(S18,9)=0,"—",16*S18-15),IF(OR(S$5="M",S$5="MADI"),"—",IF(OR(S$5="IPO",S$5="IP out"),IF(MOD(S18-1,18)&gt;=8,"—",16*S18-15),"Err"))))</f>
        <v xml:space="preserve"> </v>
      </c>
      <c r="T19" s="7" t="str">
        <f>IF(OR(S$5="M3",S$5="S",S$5="",S$5="STD",S$5="A",S$5="AES",S$5="F",S$5="Fiber"),
IF(AND(S$5="M3",MOD(S18-1,9)=8),"Coax"," "),IF(OR(S$5="E",S$5="EMB"),IF(MOD(S18,9)=0,"—",16*S18),IF(OR(S$5="M",S$5="MADI"),"—",IF(OR(S$5="IPO",S$5="IP out"),IF(MOD(S18-1,18)&gt;=8,"—",16*S18),"Err"))))</f>
        <v xml:space="preserve"> </v>
      </c>
      <c r="U19" s="9" t="str">
        <f>IF(OR(U$5="M3",U$5="S",U$5="",U$5="STD",U$5="A",U$5="AES",U$5="F",U$5="Fiber")," ",IF(OR(U$5="E",U$5="EMB"),IF(MOD(U18,9)=0,"—",16*U18-15),IF(OR(U$5="M",U$5="MADI"),"—",IF(OR(U$5="IPO",U$5="IP out"),IF(MOD(U18-1,18)&gt;=8,"—",16*U18-15),"Err"))))</f>
        <v xml:space="preserve"> </v>
      </c>
      <c r="V19" s="7" t="str">
        <f>IF(OR(U$5="M3",U$5="S",U$5="",U$5="STD",U$5="A",U$5="AES",U$5="F",U$5="Fiber"),
IF(AND(U$5="M3",MOD(U18-1,9)=8),"Coax"," "),IF(OR(U$5="E",U$5="EMB"),IF(MOD(U18,9)=0,"—",16*U18),IF(OR(U$5="M",U$5="MADI"),"—",IF(OR(U$5="IPO",U$5="IP out"),IF(MOD(U18-1,18)&gt;=8,"—",16*U18),"Err"))))</f>
        <v xml:space="preserve"> </v>
      </c>
      <c r="W19" s="9" t="str">
        <f>IF(OR(W$5="M3",W$5="S",W$5="",W$5="STD",W$5="A",W$5="AES",W$5="F",W$5="Fiber")," ",IF(OR(W$5="E",W$5="EMB"),IF(MOD(W18,9)=0,"—",16*W18-15),IF(OR(W$5="M",W$5="MADI"),"—",IF(OR(W$5="IPO",W$5="IP out"),IF(MOD(W18-1,18)&gt;=8,"—",16*W18-15),"Err"))))</f>
        <v xml:space="preserve"> </v>
      </c>
      <c r="X19" s="7" t="str">
        <f>IF(OR(W$5="M3",W$5="S",W$5="",W$5="STD",W$5="A",W$5="AES",W$5="F",W$5="Fiber"),
IF(AND(W$5="M3",MOD(W18-1,9)=8),"Coax"," "),IF(OR(W$5="E",W$5="EMB"),IF(MOD(W18,9)=0,"—",16*W18),IF(OR(W$5="M",W$5="MADI"),"—",IF(OR(W$5="IPO",W$5="IP out"),IF(MOD(W18-1,18)&gt;=8,"—",16*W18),"Err"))))</f>
        <v xml:space="preserve"> </v>
      </c>
      <c r="Y19" s="9" t="str">
        <f>IF(OR(Y$5="M3",Y$5="S",Y$5="",Y$5="STD",Y$5="A",Y$5="AES",Y$5="F",Y$5="Fiber")," ",IF(OR(Y$5="E",Y$5="EMB"),IF(MOD(Y18,9)=0,"—",16*Y18-15),IF(OR(Y$5="M",Y$5="MADI"),"—",IF(OR(Y$5="IPO",Y$5="IP out"),IF(MOD(Y18-1,18)&gt;=8,"—",16*Y18-15),"Err"))))</f>
        <v>—</v>
      </c>
      <c r="Z19" s="7" t="str">
        <f>IF(OR(Y$5="M3",Y$5="S",Y$5="",Y$5="STD",Y$5="A",Y$5="AES",Y$5="F",Y$5="Fiber"),
IF(AND(Y$5="M3",MOD(Y18-1,9)=8),"Coax"," "),IF(OR(Y$5="E",Y$5="EMB"),IF(MOD(Y18,9)=0,"—",16*Y18),IF(OR(Y$5="M",Y$5="MADI"),"—",IF(OR(Y$5="IPO",Y$5="IP out"),IF(MOD(Y18-1,18)&gt;=8,"—",16*Y18),"Err"))))</f>
        <v>—</v>
      </c>
      <c r="AA19" s="9">
        <f>IF(OR(AA$5="M3",AA$5="S",AA$5="",AA$5="STD",AA$5="A",AA$5="AES",AA$5="F",AA$5="Fiber")," ",IF(OR(AA$5="E",AA$5="EMB"),IF(MOD(AA18,9)=0,"—",16*AA18-15),IF(OR(AA$5="M",AA$5="MADI"),"—",IF(OR(AA$5="IPO",AA$5="IP out"),IF(MOD(AA18-1,18)&gt;=8,"—",16*AA18-15),"Err"))))</f>
        <v>9889</v>
      </c>
      <c r="AB19" s="7">
        <f>IF(OR(AA$5="M3",AA$5="S",AA$5="",AA$5="STD",AA$5="A",AA$5="AES",AA$5="F",AA$5="Fiber"),
IF(AND(AA$5="M3",MOD(AA18-1,9)=8),"Coax"," "),IF(OR(AA$5="E",AA$5="EMB"),IF(MOD(AA18,9)=0,"—",16*AA18),IF(OR(AA$5="M",AA$5="MADI"),"—",IF(OR(AA$5="IPO",AA$5="IP out"),IF(MOD(AA18-1,18)&gt;=8,"—",16*AA18),"Err"))))</f>
        <v>9904</v>
      </c>
      <c r="AC19" s="9" t="str">
        <f>IF(OR(AC$5="M3",AC$5="S",AC$5="",AC$5="STD",AC$5="A",AC$5="AES",AC$5="F",AC$5="Fiber")," ",IF(OR(AC$5="E",AC$5="EMB"),IF(MOD(AC18,9)=0,"—",16*AC18-15),IF(OR(AC$5="M",AC$5="MADI"),"—",IF(OR(AC$5="IPO",AC$5="IP out"),IF(MOD(AC18-1,18)&gt;=8,"—",16*AC18-15),"Err"))))</f>
        <v xml:space="preserve"> </v>
      </c>
      <c r="AD19" s="7" t="str">
        <f>IF(OR(AC$5="M3",AC$5="S",AC$5="",AC$5="STD",AC$5="A",AC$5="AES",AC$5="F",AC$5="Fiber"),
IF(AND(AC$5="M3",MOD(AC18-1,9)=8),"Coax"," "),IF(OR(AC$5="E",AC$5="EMB"),IF(MOD(AC18,9)=0,"—",16*AC18),IF(OR(AC$5="M",AC$5="MADI"),"—",IF(OR(AC$5="IPO",AC$5="IP out"),IF(MOD(AC18-1,18)&gt;=8,"—",16*AC18),"Err"))))</f>
        <v xml:space="preserve"> </v>
      </c>
      <c r="AE19" s="9" t="str">
        <f>IF(OR(AE$5="M3",AE$5="S",AE$5="",AE$5="STD",AE$5="A",AE$5="AES",AE$5="F",AE$5="Fiber")," ",IF(OR(AE$5="E",AE$5="EMB"),IF(MOD(AE18,9)=0,"—",16*AE18-15),IF(OR(AE$5="M",AE$5="MADI"),"—",IF(OR(AE$5="IPO",AE$5="IP out"),IF(MOD(AE18-1,18)&gt;=8,"—",16*AE18-15),"Err"))))</f>
        <v xml:space="preserve"> </v>
      </c>
      <c r="AF19" s="7" t="str">
        <f>IF(OR(AE$5="M3",AE$5="S",AE$5="",AE$5="STD",AE$5="A",AE$5="AES",AE$5="F",AE$5="Fiber"),
IF(AND(AE$5="M3",MOD(AE18-1,9)=8),"Coax"," "),IF(OR(AE$5="E",AE$5="EMB"),IF(MOD(AE18,9)=0,"—",16*AE18),IF(OR(AE$5="M",AE$5="MADI"),"—",IF(OR(AE$5="IPO",AE$5="IP out"),IF(MOD(AE18-1,18)&gt;=8,"—",16*AE18),"Err"))))</f>
        <v xml:space="preserve"> </v>
      </c>
      <c r="AG19" s="9" t="str">
        <f>IF(OR(AG$5="M3",AG$5="S",AG$5="",AG$5="STD",AG$5="A",AG$5="AES",AG$5="F",AG$5="Fiber")," ",IF(OR(AG$5="E",AG$5="EMB"),IF(MOD(AG18,9)=0,"—",16*AG18-15),IF(OR(AG$5="M",AG$5="MADI"),"—",IF(OR(AG$5="IPO",AG$5="IP out"),IF(MOD(AG18-1,18)&gt;=8,"—",16*AG18-15),"Err"))))</f>
        <v xml:space="preserve"> </v>
      </c>
      <c r="AH19" s="7" t="str">
        <f>IF(OR(AG$5="M3",AG$5="S",AG$5="",AG$5="STD",AG$5="A",AG$5="AES",AG$5="F",AG$5="Fiber"),
IF(AND(AG$5="M3",MOD(AG18-1,9)=8),"Coax"," "),IF(OR(AG$5="E",AG$5="EMB"),IF(MOD(AG18,9)=0,"—",16*AG18),IF(OR(AG$5="M",AG$5="MADI"),"—",IF(OR(AG$5="IPO",AG$5="IP out"),IF(MOD(AG18-1,18)&gt;=8,"—",16*AG18),"Err"))))</f>
        <v xml:space="preserve"> </v>
      </c>
      <c r="AI19" s="9" t="str">
        <f>IF(OR(AI$5="M3",AI$5="S",AI$5="",AI$5="STD",AI$5="A",AI$5="AES",AI$5="F",AI$5="Fiber")," ",IF(OR(AI$5="E",AI$5="EMB"),IF(MOD(AI18,9)=0,"—",16*AI18-15),IF(OR(AI$5="M",AI$5="MADI"),"—",IF(OR(AI$5="IPO",AI$5="IP out"),IF(MOD(AI18-1,18)&gt;=8,"—",16*AI18-15),"Err"))))</f>
        <v xml:space="preserve"> </v>
      </c>
      <c r="AJ19" s="7" t="str">
        <f>IF(OR(AI$5="M3",AI$5="S",AI$5="",AI$5="STD",AI$5="A",AI$5="AES",AI$5="F",AI$5="Fiber"),
IF(AND(AI$5="M3",MOD(AI18-1,9)=8),"Coax"," "),IF(OR(AI$5="E",AI$5="EMB"),IF(MOD(AI18,9)=0,"—",16*AI18),IF(OR(AI$5="M",AI$5="MADI"),"—",IF(OR(AI$5="IPO",AI$5="IP out"),IF(MOD(AI18-1,18)&gt;=8,"—",16*AI18),"Err"))))</f>
        <v xml:space="preserve"> </v>
      </c>
      <c r="AK19" s="9" t="str">
        <f>IF(OR(AK$5="M3",AK$5="S",AK$5="",AK$5="STD",AK$5="A",AK$5="AES",AK$5="F",AK$5="Fiber")," ",IF(OR(AK$5="E",AK$5="EMB"),IF(MOD(AK18,9)=0,"—",16*AK18-15),IF(OR(AK$5="M",AK$5="MADI"),"—",IF(OR(AK$5="IPO",AK$5="IP out"),IF(MOD(AK18-1,18)&gt;=8,"—",16*AK18-15),"Err"))))</f>
        <v xml:space="preserve"> </v>
      </c>
      <c r="AL19" s="7" t="str">
        <f>IF(OR(AK$5="M3",AK$5="S",AK$5="",AK$5="STD",AK$5="A",AK$5="AES",AK$5="F",AK$5="Fiber"),
IF(AND(AK$5="M3",MOD(AK18-1,9)=8),"Coax"," "),IF(OR(AK$5="E",AK$5="EMB"),IF(MOD(AK18,9)=0,"—",16*AK18),IF(OR(AK$5="M",AK$5="MADI"),"—",IF(OR(AK$5="IPO",AK$5="IP out"),IF(MOD(AK18-1,18)&gt;=8,"—",16*AK18),"Err"))))</f>
        <v xml:space="preserve"> </v>
      </c>
      <c r="AM19" s="9" t="str">
        <f>IF(OR(AM$5="M3",AM$5="S",AM$5="",AM$5="STD",AM$5="A",AM$5="AES",AM$5="F",AM$5="Fiber")," ",IF(OR(AM$5="E",AM$5="EMB"),IF(MOD(AM18,9)=0,"—",16*AM18-15),IF(OR(AM$5="M",AM$5="MADI"),"—",IF(OR(AM$5="IPO",AM$5="IP out"),IF(MOD(AM18-1,18)&gt;=8,"—",16*AM18-15),"Err"))))</f>
        <v xml:space="preserve"> </v>
      </c>
      <c r="AN19" s="7" t="str">
        <f>IF(OR(AM$5="M3",AM$5="S",AM$5="",AM$5="STD",AM$5="A",AM$5="AES",AM$5="F",AM$5="Fiber"),
IF(AND(AM$5="M3",MOD(AM18-1,9)=8),"Coax"," "),IF(OR(AM$5="E",AM$5="EMB"),IF(MOD(AM18,9)=0,"—",16*AM18),IF(OR(AM$5="M",AM$5="MADI"),"—",IF(OR(AM$5="IPO",AM$5="IP out"),IF(MOD(AM18-1,18)&gt;=8,"—",16*AM18),"Err"))))</f>
        <v xml:space="preserve"> </v>
      </c>
      <c r="AO19" s="9" t="str">
        <f>IF(OR(AO$5="M3",AO$5="S",AO$5="",AO$5="STD",AO$5="A",AO$5="AES",AO$5="F",AO$5="Fiber")," ",IF(OR(AO$5="E",AO$5="EMB"),IF(MOD(AO18,9)=0,"—",16*AO18-15),IF(OR(AO$5="M",AO$5="MADI"),"—",IF(OR(AO$5="IPO",AO$5="IP out"),IF(MOD(AO18-1,18)&gt;=8,"—",16*AO18-15),"Err"))))</f>
        <v xml:space="preserve"> </v>
      </c>
      <c r="AP19" s="7" t="str">
        <f>IF(OR(AO$5="M3",AO$5="S",AO$5="",AO$5="STD",AO$5="A",AO$5="AES",AO$5="F",AO$5="Fiber"),
IF(AND(AO$5="M3",MOD(AO18-1,9)=8),"Coax"," "),IF(OR(AO$5="E",AO$5="EMB"),IF(MOD(AO18,9)=0,"—",16*AO18),IF(OR(AO$5="M",AO$5="MADI"),"—",IF(OR(AO$5="IPO",AO$5="IP out"),IF(MOD(AO18-1,18)&gt;=8,"—",16*AO18),"Err"))))</f>
        <v xml:space="preserve"> </v>
      </c>
      <c r="AQ19" s="9">
        <f>IF(OR(AQ$5="M3",AQ$5="S",AQ$5="",AQ$5="STD",AQ$5="A",AQ$5="AES",AQ$5="F",AQ$5="Fiber")," ",IF(OR(AQ$5="E",AQ$5="EMB"),IF(MOD(AQ18,9)=0,"—",16*AQ18-15),IF(OR(AQ$5="M",AQ$5="MADI"),"—",IF(OR(AQ$5="IPO",AQ$5="IP out"),IF(MOD(AQ18-1,18)&gt;=8,"—",16*AQ18-15),"Err"))))</f>
        <v>5281</v>
      </c>
      <c r="AR19" s="7">
        <f>IF(OR(AQ$5="M3",AQ$5="S",AQ$5="",AQ$5="STD",AQ$5="A",AQ$5="AES",AQ$5="F",AQ$5="Fiber"),
IF(AND(AQ$5="M3",MOD(AQ18-1,9)=8),"Coax"," "),IF(OR(AQ$5="E",AQ$5="EMB"),IF(MOD(AQ18,9)=0,"—",16*AQ18),IF(OR(AQ$5="M",AQ$5="MADI"),"—",IF(OR(AQ$5="IPO",AQ$5="IP out"),IF(MOD(AQ18-1,18)&gt;=8,"—",16*AQ18),"Err"))))</f>
        <v>5296</v>
      </c>
      <c r="AS19" s="9" t="str">
        <f>IF(OR(AS$5="M3",AS$5="S",AS$5="",AS$5="STD",AS$5="A",AS$5="AES",AS$5="F",AS$5="Fiber")," ",IF(OR(AS$5="E",AS$5="EMB"),IF(MOD(AS18,9)=0,"—",16*AS18-15),IF(OR(AS$5="M",AS$5="MADI"),"—",IF(OR(AS$5="IPO",AS$5="IP out"),IF(MOD(AS18-1,18)&gt;=8,"—",16*AS18-15),"Err"))))</f>
        <v xml:space="preserve"> </v>
      </c>
      <c r="AT19" s="7" t="str">
        <f>IF(OR(AS$5="M3",AS$5="S",AS$5="",AS$5="STD",AS$5="A",AS$5="AES",AS$5="F",AS$5="Fiber"),
IF(AND(AS$5="M3",MOD(AS18-1,9)=8),"Coax"," "),IF(OR(AS$5="E",AS$5="EMB"),IF(MOD(AS18,9)=0,"—",16*AS18),IF(OR(AS$5="M",AS$5="MADI"),"—",IF(OR(AS$5="IPO",AS$5="IP out"),IF(MOD(AS18-1,18)&gt;=8,"—",16*AS18),"Err"))))</f>
        <v xml:space="preserve"> </v>
      </c>
      <c r="AU19" s="9" t="str">
        <f>IF(OR(AU$5="M3",AU$5="S",AU$5="",AU$5="STD",AU$5="A",AU$5="AES",AU$5="F",AU$5="Fiber")," ",IF(OR(AU$5="E",AU$5="EMB"),IF(MOD(AU18,9)=0,"—",16*AU18-15),IF(OR(AU$5="M",AU$5="MADI"),"—",IF(OR(AU$5="IPO",AU$5="IP out"),IF(MOD(AU18-1,18)&gt;=8,"—",16*AU18-15),"Err"))))</f>
        <v xml:space="preserve"> </v>
      </c>
      <c r="AV19" s="7" t="str">
        <f>IF(OR(AU$5="M3",AU$5="S",AU$5="",AU$5="STD",AU$5="A",AU$5="AES",AU$5="F",AU$5="Fiber"),
IF(AND(AU$5="M3",MOD(AU18-1,9)=8),"Coax"," "),IF(OR(AU$5="E",AU$5="EMB"),IF(MOD(AU18,9)=0,"—",16*AU18),IF(OR(AU$5="M",AU$5="MADI"),"—",IF(OR(AU$5="IPO",AU$5="IP out"),IF(MOD(AU18-1,18)&gt;=8,"—",16*AU18),"Err"))))</f>
        <v xml:space="preserve"> </v>
      </c>
      <c r="AW19" s="9">
        <f>IF(OR(AW$5="M3",AW$5="S",AW$5="",AW$5="STD",AW$5="A",AW$5="AES",AW$5="F",AW$5="Fiber")," ",IF(OR(AW$5="E",AW$5="EMB"),IF(MOD(AW18,9)=0,"—",16*AW18-15),IF(OR(AW$5="M",AW$5="MADI"),"—",IF(OR(AW$5="IPO",AW$5="IP out"),IF(MOD(AW18-1,18)&gt;=8,"—",16*AW18-15),"Err"))))</f>
        <v>2113</v>
      </c>
      <c r="AX19" s="7">
        <f>IF(OR(AW$5="M3",AW$5="S",AW$5="",AW$5="STD",AW$5="A",AW$5="AES",AW$5="F",AW$5="Fiber"),
IF(AND(AW$5="M3",MOD(AW18-1,9)=8),"Coax"," "),IF(OR(AW$5="E",AW$5="EMB"),IF(MOD(AW18,9)=0,"—",16*AW18),IF(OR(AW$5="M",AW$5="MADI"),"—",IF(OR(AW$5="IPO",AW$5="IP out"),IF(MOD(AW18-1,18)&gt;=8,"—",16*AW18),"Err"))))</f>
        <v>2128</v>
      </c>
      <c r="AY19" s="9" t="str">
        <f>IF(OR(AY$5="M3",AY$5="S",AY$5="",AY$5="STD",AY$5="A",AY$5="AES",AY$5="F",AY$5="Fiber")," ",IF(OR(AY$5="E",AY$5="EMB"),IF(MOD(AY18,9)=0,"—",16*AY18-15),IF(OR(AY$5="M",AY$5="MADI"),"—",IF(OR(AY$5="IPO",AY$5="IP out"),IF(MOD(AY18-1,18)&gt;=8,"—",16*AY18-15),"Err"))))</f>
        <v xml:space="preserve"> </v>
      </c>
      <c r="AZ19" s="7" t="str">
        <f>IF(OR(AY$5="M3",AY$5="S",AY$5="",AY$5="STD",AY$5="A",AY$5="AES",AY$5="F",AY$5="Fiber"),
IF(AND(AY$5="M3",MOD(AY18-1,9)=8),"Coax"," "),IF(OR(AY$5="E",AY$5="EMB"),IF(MOD(AY18,9)=0,"—",16*AY18),IF(OR(AY$5="M",AY$5="MADI"),"—",IF(OR(AY$5="IPO",AY$5="IP out"),IF(MOD(AY18-1,18)&gt;=8,"—",16*AY18),"Err"))))</f>
        <v xml:space="preserve"> </v>
      </c>
      <c r="BA19" s="9" t="str">
        <f>IF(OR(BA$5="M3",BA$5="S",BA$5="",BA$5="STD",BA$5="A",BA$5="AES",BA$5="F",BA$5="Fiber")," ",IF(OR(BA$5="E",BA$5="EMB"),IF(MOD(BA18,9)=0,"—",16*BA18-15),IF(OR(BA$5="M",BA$5="MADI"),"—",IF(OR(BA$5="IPO",BA$5="IP out"),IF(MOD(BA18-1,18)&gt;=8,"—",16*BA18-15),"Err"))))</f>
        <v xml:space="preserve"> </v>
      </c>
      <c r="BB19" s="7" t="str">
        <f>IF(OR(BA$5="M3",BA$5="S",BA$5="",BA$5="STD",BA$5="A",BA$5="AES",BA$5="F",BA$5="Fiber"),
IF(AND(BA$5="M3",MOD(BA18-1,9)=8),"Coax"," "),IF(OR(BA$5="E",BA$5="EMB"),IF(MOD(BA18,9)=0,"—",16*BA18),IF(OR(BA$5="M",BA$5="MADI"),"—",IF(OR(BA$5="IPO",BA$5="IP out"),IF(MOD(BA18-1,18)&gt;=8,"—",16*BA18),"Err"))))</f>
        <v xml:space="preserve"> </v>
      </c>
      <c r="BC19" s="9" t="str">
        <f>IF(OR(BC$5="M3",BC$5="S",BC$5="",BC$5="STD",BC$5="A",BC$5="AES",BC$5="F",BC$5="Fiber")," ",IF(OR(BC$5="E",BC$5="EMB"),IF(MOD(BC18,9)=0,"—",16*BC18-15),IF(OR(BC$5="M",BC$5="MADI"),"—",IF(OR(BC$5="IPO",BC$5="IP out"),IF(MOD(BC18-1,18)&gt;=8,"—",16*BC18-15),"Err"))))</f>
        <v xml:space="preserve"> </v>
      </c>
      <c r="BD19" s="7" t="str">
        <f>IF(OR(BC$5="M3",BC$5="S",BC$5="",BC$5="STD",BC$5="A",BC$5="AES",BC$5="F",BC$5="Fiber"),
IF(AND(BC$5="M3",MOD(BC18-1,9)=8),"Coax"," "),IF(OR(BC$5="E",BC$5="EMB"),IF(MOD(BC18,9)=0,"—",16*BC18),IF(OR(BC$5="M",BC$5="MADI"),"—",IF(OR(BC$5="IPO",BC$5="IP out"),IF(MOD(BC18-1,18)&gt;=8,"—",16*BC18),"Err"))))</f>
        <v xml:space="preserve"> </v>
      </c>
      <c r="BE19" s="9" t="str">
        <f>IF(OR(BE$5="M3",BE$5="S",BE$5="",BE$5="STD",BE$5="A",BE$5="AES",BE$5="F",BE$5="Fiber")," ",IF(OR(BE$5="E",BE$5="EMB"),IF(MOD(BE18,9)=0,"—",16*BE18-15),IF(OR(BE$5="M",BE$5="MADI"),"—",IF(OR(BE$5="IPO",BE$5="IP out"),IF(MOD(BE18-1,18)&gt;=8,"—",16*BE18-15),"Err"))))</f>
        <v>—</v>
      </c>
      <c r="BF19" s="7" t="str">
        <f>IF(OR(BE$5="M3",BE$5="S",BE$5="",BE$5="STD",BE$5="A",BE$5="AES",BE$5="F",BE$5="Fiber"),
IF(AND(BE$5="M3",MOD(BE18-1,9)=8),"Coax"," "),IF(OR(BE$5="E",BE$5="EMB"),IF(MOD(BE18,9)=0,"—",16*BE18),IF(OR(BE$5="M",BE$5="MADI"),"—",IF(OR(BE$5="IPO",BE$5="IP out"),IF(MOD(BE18-1,18)&gt;=8,"—",16*BE18),"Err"))))</f>
        <v>—</v>
      </c>
      <c r="BG19" s="9">
        <f>IF(OR(BG$5="M3",BG$5="S",BG$5="",BG$5="STD",BG$5="A",BG$5="AES",BG$5="F",BG$5="Fiber")," ",IF(OR(BG$5="E",BG$5="EMB"),IF(MOD(BG18,9)=0,"—",16*BG18-15),IF(OR(BG$5="M",BG$5="MADI"),"—",IF(OR(BG$5="IPO",BG$5="IP out"),IF(MOD(BG18-1,18)&gt;=8,"—",16*BG18-15),"Err"))))</f>
        <v>673</v>
      </c>
      <c r="BH19" s="7">
        <f>IF(OR(BG$5="M3",BG$5="S",BG$5="",BG$5="STD",BG$5="A",BG$5="AES",BG$5="F",BG$5="Fiber"),
IF(AND(BG$5="M3",MOD(BG18-1,9)=8),"Coax"," "),IF(OR(BG$5="E",BG$5="EMB"),IF(MOD(BG18,9)=0,"—",16*BG18),IF(OR(BG$5="M",BG$5="MADI"),"—",IF(OR(BG$5="IPO",BG$5="IP out"),IF(MOD(BG18-1,18)&gt;=8,"—",16*BG18),"Err"))))</f>
        <v>688</v>
      </c>
      <c r="BI19" s="9" t="str">
        <f>IF(OR(BI$5="M3",BI$5="S",BI$5="",BI$5="STD",BI$5="A",BI$5="AES",BI$5="F",BI$5="Fiber")," ",IF(OR(BI$5="E",BI$5="EMB"),IF(MOD(BI18,9)=0,"—",16*BI18-15),IF(OR(BI$5="M",BI$5="MADI"),"—",IF(OR(BI$5="IPO",BI$5="IP out"),IF(MOD(BI18-1,18)&gt;=8,"—",16*BI18-15),"Err"))))</f>
        <v xml:space="preserve"> </v>
      </c>
      <c r="BJ19" s="7" t="str">
        <f>IF(OR(BI$5="M3",BI$5="S",BI$5="",BI$5="STD",BI$5="A",BI$5="AES",BI$5="F",BI$5="Fiber"),
IF(AND(BI$5="M3",MOD(BI18-1,9)=8),"Coax"," "),IF(OR(BI$5="E",BI$5="EMB"),IF(MOD(BI18,9)=0,"—",16*BI18),IF(OR(BI$5="M",BI$5="MADI"),"—",IF(OR(BI$5="IPO",BI$5="IP out"),IF(MOD(BI18-1,18)&gt;=8,"—",16*BI18),"Err"))))</f>
        <v xml:space="preserve"> </v>
      </c>
      <c r="BK19" s="9" t="str">
        <f>IF(OR(BK$5="M3",BK$5="S",BK$5="",BK$5="STD",BK$5="A",BK$5="AES",BK$5="F",BK$5="Fiber")," ",IF(OR(BK$5="E",BK$5="EMB"),IF(MOD(BK18,9)=0,"—",16*BK18-15),IF(OR(BK$5="M",BK$5="MADI"),"—",IF(OR(BK$5="IPO",BK$5="IP out"),IF(MOD(BK18-1,18)&gt;=8,"—",16*BK18-15),"Err"))))</f>
        <v xml:space="preserve"> </v>
      </c>
      <c r="BL19" s="7" t="str">
        <f>IF(OR(BK$5="M3",BK$5="S",BK$5="",BK$5="STD",BK$5="A",BK$5="AES",BK$5="F",BK$5="Fiber"),
IF(AND(BK$5="M3",MOD(BK18-1,9)=8),"Coax"," "),IF(OR(BK$5="E",BK$5="EMB"),IF(MOD(BK18,9)=0,"—",16*BK18),IF(OR(BK$5="M",BK$5="MADI"),"—",IF(OR(BK$5="IPO",BK$5="IP out"),IF(MOD(BK18-1,18)&gt;=8,"—",16*BK18),"Err"))))</f>
        <v xml:space="preserve"> </v>
      </c>
      <c r="BM19" s="11"/>
      <c r="BN19" s="54"/>
    </row>
    <row r="20" spans="1:66" s="1" customFormat="1" x14ac:dyDescent="0.25">
      <c r="A20" s="10">
        <f>(A$2)*18-10</f>
        <v>998</v>
      </c>
      <c r="B20" s="39"/>
      <c r="C20" s="10">
        <f>(C$2)*18-10</f>
        <v>980</v>
      </c>
      <c r="D20" s="39"/>
      <c r="E20" s="10">
        <f>(E$2)*18-10</f>
        <v>962</v>
      </c>
      <c r="F20" s="39"/>
      <c r="G20" s="10">
        <f>(G$2)*18-10</f>
        <v>944</v>
      </c>
      <c r="H20" s="39"/>
      <c r="I20" s="10">
        <f>(I$2)*18-10</f>
        <v>926</v>
      </c>
      <c r="J20" s="39"/>
      <c r="K20" s="10">
        <f>(K$2)*18-10</f>
        <v>908</v>
      </c>
      <c r="L20" s="39"/>
      <c r="M20" s="10">
        <f>(M$2)*18-10</f>
        <v>890</v>
      </c>
      <c r="N20" s="39"/>
      <c r="O20" s="10">
        <f>(O$2)*18-10</f>
        <v>872</v>
      </c>
      <c r="P20" s="39"/>
      <c r="Q20" s="10">
        <f>(Q$2)*18-10</f>
        <v>710</v>
      </c>
      <c r="R20" s="39"/>
      <c r="S20" s="10">
        <f>(S$2)*18-10</f>
        <v>692</v>
      </c>
      <c r="T20" s="39"/>
      <c r="U20" s="10">
        <f>(U$2)*18-10</f>
        <v>674</v>
      </c>
      <c r="V20" s="39"/>
      <c r="W20" s="10">
        <f>(W$2)*18-10</f>
        <v>656</v>
      </c>
      <c r="X20" s="39"/>
      <c r="Y20" s="10">
        <f>(Y$2)*18-10</f>
        <v>638</v>
      </c>
      <c r="Z20" s="39"/>
      <c r="AA20" s="10">
        <f>(AA$2)*18-10</f>
        <v>620</v>
      </c>
      <c r="AB20" s="39"/>
      <c r="AC20" s="10">
        <f>(AC$2)*18-10</f>
        <v>602</v>
      </c>
      <c r="AD20" s="39"/>
      <c r="AE20" s="10">
        <f>(AE$2)*18-10</f>
        <v>584</v>
      </c>
      <c r="AF20" s="39"/>
      <c r="AG20" s="10">
        <f>(AG$2)*18-10</f>
        <v>422</v>
      </c>
      <c r="AH20" s="39"/>
      <c r="AI20" s="10">
        <f>(AI$2)*18-10</f>
        <v>404</v>
      </c>
      <c r="AJ20" s="39"/>
      <c r="AK20" s="10">
        <f>(AK$2)*18-10</f>
        <v>386</v>
      </c>
      <c r="AL20" s="39"/>
      <c r="AM20" s="10">
        <f>(AM$2)*18-10</f>
        <v>368</v>
      </c>
      <c r="AN20" s="39"/>
      <c r="AO20" s="10">
        <f>(AO$2)*18-10</f>
        <v>350</v>
      </c>
      <c r="AP20" s="39"/>
      <c r="AQ20" s="10">
        <f>(AQ$2)*18-10</f>
        <v>332</v>
      </c>
      <c r="AR20" s="39"/>
      <c r="AS20" s="10">
        <f>(AS$2)*18-10</f>
        <v>314</v>
      </c>
      <c r="AT20" s="39"/>
      <c r="AU20" s="10">
        <f>(AU$2)*18-10</f>
        <v>296</v>
      </c>
      <c r="AV20" s="39"/>
      <c r="AW20" s="10">
        <f>(AW$2)*18-10</f>
        <v>134</v>
      </c>
      <c r="AX20" s="39"/>
      <c r="AY20" s="10">
        <f>(AY$2)*18-10</f>
        <v>116</v>
      </c>
      <c r="AZ20" s="39"/>
      <c r="BA20" s="10">
        <f>(BA$2)*18-10</f>
        <v>98</v>
      </c>
      <c r="BB20" s="39"/>
      <c r="BC20" s="10">
        <f>(BC$2)*18-10</f>
        <v>80</v>
      </c>
      <c r="BD20" s="39"/>
      <c r="BE20" s="10">
        <f>(BE$2)*18-10</f>
        <v>62</v>
      </c>
      <c r="BF20" s="39"/>
      <c r="BG20" s="10">
        <f>(BG$2)*18-10</f>
        <v>44</v>
      </c>
      <c r="BH20" s="39"/>
      <c r="BI20" s="10">
        <f>(BI$2)*18-10</f>
        <v>26</v>
      </c>
      <c r="BJ20" s="39"/>
      <c r="BK20" s="10">
        <f>(BK$2)*18-10</f>
        <v>8</v>
      </c>
      <c r="BL20" s="26"/>
      <c r="BM20" s="18"/>
      <c r="BN20" s="13"/>
    </row>
    <row r="21" spans="1:66" s="5" customFormat="1" ht="13.5" x14ac:dyDescent="0.25">
      <c r="A21" s="9">
        <f>IF(OR(A$5="M3",A$5="S",A$5="",A$5="STD",A$5="A",A$5="AES",A$5="F",A$5="Fiber")," ",IF(OR(A$5="E",A$5="EMB"),IF(MOD(A20,9)=0,"—",16*A20-15),IF(OR(A$5="M",A$5="MADI"),"—",IF(OR(A$5="IPO",A$5="IP out"),IF(MOD(A20-1,18)&gt;=8,"—",16*A20-15),"Err"))))</f>
        <v>15953</v>
      </c>
      <c r="B21" s="7">
        <f>IF(OR(A$5="M3",A$5="S",A$5="",A$5="STD",A$5="A",A$5="AES",A$5="F",A$5="Fiber"),
IF(AND(A$5="M3",MOD(A20-1,9)=8),"Coax"," "),IF(OR(A$5="E",A$5="EMB"),IF(MOD(A20,9)=0,"—",16*A20),IF(OR(A$5="M",A$5="MADI"),"—",IF(OR(A$5="IPO",A$5="IP out"),IF(MOD(A20-1,18)&gt;=8,"—",16*A20),"Err"))))</f>
        <v>15968</v>
      </c>
      <c r="C21" s="9" t="str">
        <f>IF(OR(C$5="M3",C$5="S",C$5="",C$5="STD",C$5="A",C$5="AES",C$5="F",C$5="Fiber")," ",IF(OR(C$5="E",C$5="EMB"),IF(MOD(C20,9)=0,"—",16*C20-15),IF(OR(C$5="M",C$5="MADI"),"—",IF(OR(C$5="IPO",C$5="IP out"),IF(MOD(C20-1,18)&gt;=8,"—",16*C20-15),"Err"))))</f>
        <v xml:space="preserve"> </v>
      </c>
      <c r="D21" s="7" t="str">
        <f>IF(OR(C$5="M3",C$5="S",C$5="",C$5="STD",C$5="A",C$5="AES",C$5="F",C$5="Fiber"),
IF(AND(C$5="M3",MOD(C20-1,9)=8),"Coax"," "),IF(OR(C$5="E",C$5="EMB"),IF(MOD(C20,9)=0,"—",16*C20),IF(OR(C$5="M",C$5="MADI"),"—",IF(OR(C$5="IPO",C$5="IP out"),IF(MOD(C20-1,18)&gt;=8,"—",16*C20),"Err"))))</f>
        <v xml:space="preserve"> </v>
      </c>
      <c r="E21" s="9" t="str">
        <f>IF(OR(E$5="M3",E$5="S",E$5="",E$5="STD",E$5="A",E$5="AES",E$5="F",E$5="Fiber")," ",IF(OR(E$5="E",E$5="EMB"),IF(MOD(E20,9)=0,"—",16*E20-15),IF(OR(E$5="M",E$5="MADI"),"—",IF(OR(E$5="IPO",E$5="IP out"),IF(MOD(E20-1,18)&gt;=8,"—",16*E20-15),"Err"))))</f>
        <v xml:space="preserve"> </v>
      </c>
      <c r="F21" s="7" t="str">
        <f>IF(OR(E$5="M3",E$5="S",E$5="",E$5="STD",E$5="A",E$5="AES",E$5="F",E$5="Fiber"),
IF(AND(E$5="M3",MOD(E20-1,9)=8),"Coax"," "),IF(OR(E$5="E",E$5="EMB"),IF(MOD(E20,9)=0,"—",16*E20),IF(OR(E$5="M",E$5="MADI"),"—",IF(OR(E$5="IPO",E$5="IP out"),IF(MOD(E20-1,18)&gt;=8,"—",16*E20),"Err"))))</f>
        <v xml:space="preserve"> </v>
      </c>
      <c r="G21" s="9" t="str">
        <f>IF(OR(G$5="M3",G$5="S",G$5="",G$5="STD",G$5="A",G$5="AES",G$5="F",G$5="Fiber")," ",IF(OR(G$5="E",G$5="EMB"),IF(MOD(G20,9)=0,"—",16*G20-15),IF(OR(G$5="M",G$5="MADI"),"—",IF(OR(G$5="IPO",G$5="IP out"),IF(MOD(G20-1,18)&gt;=8,"—",16*G20-15),"Err"))))</f>
        <v xml:space="preserve"> </v>
      </c>
      <c r="H21" s="7" t="str">
        <f>IF(OR(G$5="M3",G$5="S",G$5="",G$5="STD",G$5="A",G$5="AES",G$5="F",G$5="Fiber"),
IF(AND(G$5="M3",MOD(G20-1,9)=8),"Coax"," "),IF(OR(G$5="E",G$5="EMB"),IF(MOD(G20,9)=0,"—",16*G20),IF(OR(G$5="M",G$5="MADI"),"—",IF(OR(G$5="IPO",G$5="IP out"),IF(MOD(G20-1,18)&gt;=8,"—",16*G20),"Err"))))</f>
        <v xml:space="preserve"> </v>
      </c>
      <c r="I21" s="9" t="str">
        <f>IF(OR(I$5="M3",I$5="S",I$5="",I$5="STD",I$5="A",I$5="AES",I$5="F",I$5="Fiber")," ",IF(OR(I$5="E",I$5="EMB"),IF(MOD(I20,9)=0,"—",16*I20-15),IF(OR(I$5="M",I$5="MADI"),"—",IF(OR(I$5="IPO",I$5="IP out"),IF(MOD(I20-1,18)&gt;=8,"—",16*I20-15),"Err"))))</f>
        <v>—</v>
      </c>
      <c r="J21" s="7" t="str">
        <f>IF(OR(I$5="M3",I$5="S",I$5="",I$5="STD",I$5="A",I$5="AES",I$5="F",I$5="Fiber"),
IF(AND(I$5="M3",MOD(I20-1,9)=8),"Coax"," "),IF(OR(I$5="E",I$5="EMB"),IF(MOD(I20,9)=0,"—",16*I20),IF(OR(I$5="M",I$5="MADI"),"—",IF(OR(I$5="IPO",I$5="IP out"),IF(MOD(I20-1,18)&gt;=8,"—",16*I20),"Err"))))</f>
        <v>—</v>
      </c>
      <c r="K21" s="9">
        <f>IF(OR(K$5="M3",K$5="S",K$5="",K$5="STD",K$5="A",K$5="AES",K$5="F",K$5="Fiber")," ",IF(OR(K$5="E",K$5="EMB"),IF(MOD(K20,9)=0,"—",16*K20-15),IF(OR(K$5="M",K$5="MADI"),"—",IF(OR(K$5="IPO",K$5="IP out"),IF(MOD(K20-1,18)&gt;=8,"—",16*K20-15),"Err"))))</f>
        <v>14513</v>
      </c>
      <c r="L21" s="7">
        <f>IF(OR(K$5="M3",K$5="S",K$5="",K$5="STD",K$5="A",K$5="AES",K$5="F",K$5="Fiber"),
IF(AND(K$5="M3",MOD(K20-1,9)=8),"Coax"," "),IF(OR(K$5="E",K$5="EMB"),IF(MOD(K20,9)=0,"—",16*K20),IF(OR(K$5="M",K$5="MADI"),"—",IF(OR(K$5="IPO",K$5="IP out"),IF(MOD(K20-1,18)&gt;=8,"—",16*K20),"Err"))))</f>
        <v>14528</v>
      </c>
      <c r="M21" s="9" t="str">
        <f>IF(OR(M$5="M3",M$5="S",M$5="",M$5="STD",M$5="A",M$5="AES",M$5="F",M$5="Fiber")," ",IF(OR(M$5="E",M$5="EMB"),IF(MOD(M20,9)=0,"—",16*M20-15),IF(OR(M$5="M",M$5="MADI"),"—",IF(OR(M$5="IPO",M$5="IP out"),IF(MOD(M20-1,18)&gt;=8,"—",16*M20-15),"Err"))))</f>
        <v xml:space="preserve"> </v>
      </c>
      <c r="N21" s="7" t="str">
        <f>IF(OR(M$5="M3",M$5="S",M$5="",M$5="STD",M$5="A",M$5="AES",M$5="F",M$5="Fiber"),
IF(AND(M$5="M3",MOD(M20-1,9)=8),"Coax"," "),IF(OR(M$5="E",M$5="EMB"),IF(MOD(M20,9)=0,"—",16*M20),IF(OR(M$5="M",M$5="MADI"),"—",IF(OR(M$5="IPO",M$5="IP out"),IF(MOD(M20-1,18)&gt;=8,"—",16*M20),"Err"))))</f>
        <v xml:space="preserve"> </v>
      </c>
      <c r="O21" s="9" t="str">
        <f>IF(OR(O$5="M3",O$5="S",O$5="",O$5="STD",O$5="A",O$5="AES",O$5="F",O$5="Fiber")," ",IF(OR(O$5="E",O$5="EMB"),IF(MOD(O20,9)=0,"—",16*O20-15),IF(OR(O$5="M",O$5="MADI"),"—",IF(OR(O$5="IPO",O$5="IP out"),IF(MOD(O20-1,18)&gt;=8,"—",16*O20-15),"Err"))))</f>
        <v xml:space="preserve"> </v>
      </c>
      <c r="P21" s="7" t="str">
        <f>IF(OR(O$5="M3",O$5="S",O$5="",O$5="STD",O$5="A",O$5="AES",O$5="F",O$5="Fiber"),
IF(AND(O$5="M3",MOD(O20-1,9)=8),"Coax"," "),IF(OR(O$5="E",O$5="EMB"),IF(MOD(O20,9)=0,"—",16*O20),IF(OR(O$5="M",O$5="MADI"),"—",IF(OR(O$5="IPO",O$5="IP out"),IF(MOD(O20-1,18)&gt;=8,"—",16*O20),"Err"))))</f>
        <v xml:space="preserve"> </v>
      </c>
      <c r="Q21" s="9">
        <f>IF(OR(Q$5="M3",Q$5="S",Q$5="",Q$5="STD",Q$5="A",Q$5="AES",Q$5="F",Q$5="Fiber")," ",IF(OR(Q$5="E",Q$5="EMB"),IF(MOD(Q20,9)=0,"—",16*Q20-15),IF(OR(Q$5="M",Q$5="MADI"),"—",IF(OR(Q$5="IPO",Q$5="IP out"),IF(MOD(Q20-1,18)&gt;=8,"—",16*Q20-15),"Err"))))</f>
        <v>11345</v>
      </c>
      <c r="R21" s="7">
        <f>IF(OR(Q$5="M3",Q$5="S",Q$5="",Q$5="STD",Q$5="A",Q$5="AES",Q$5="F",Q$5="Fiber"),
IF(AND(Q$5="M3",MOD(Q20-1,9)=8),"Coax"," "),IF(OR(Q$5="E",Q$5="EMB"),IF(MOD(Q20,9)=0,"—",16*Q20),IF(OR(Q$5="M",Q$5="MADI"),"—",IF(OR(Q$5="IPO",Q$5="IP out"),IF(MOD(Q20-1,18)&gt;=8,"—",16*Q20),"Err"))))</f>
        <v>11360</v>
      </c>
      <c r="S21" s="9" t="str">
        <f>IF(OR(S$5="M3",S$5="S",S$5="",S$5="STD",S$5="A",S$5="AES",S$5="F",S$5="Fiber")," ",IF(OR(S$5="E",S$5="EMB"),IF(MOD(S20,9)=0,"—",16*S20-15),IF(OR(S$5="M",S$5="MADI"),"—",IF(OR(S$5="IPO",S$5="IP out"),IF(MOD(S20-1,18)&gt;=8,"—",16*S20-15),"Err"))))</f>
        <v xml:space="preserve"> </v>
      </c>
      <c r="T21" s="7" t="str">
        <f>IF(OR(S$5="M3",S$5="S",S$5="",S$5="STD",S$5="A",S$5="AES",S$5="F",S$5="Fiber"),
IF(AND(S$5="M3",MOD(S20-1,9)=8),"Coax"," "),IF(OR(S$5="E",S$5="EMB"),IF(MOD(S20,9)=0,"—",16*S20),IF(OR(S$5="M",S$5="MADI"),"—",IF(OR(S$5="IPO",S$5="IP out"),IF(MOD(S20-1,18)&gt;=8,"—",16*S20),"Err"))))</f>
        <v xml:space="preserve"> </v>
      </c>
      <c r="U21" s="9" t="str">
        <f>IF(OR(U$5="M3",U$5="S",U$5="",U$5="STD",U$5="A",U$5="AES",U$5="F",U$5="Fiber")," ",IF(OR(U$5="E",U$5="EMB"),IF(MOD(U20,9)=0,"—",16*U20-15),IF(OR(U$5="M",U$5="MADI"),"—",IF(OR(U$5="IPO",U$5="IP out"),IF(MOD(U20-1,18)&gt;=8,"—",16*U20-15),"Err"))))</f>
        <v xml:space="preserve"> </v>
      </c>
      <c r="V21" s="7" t="str">
        <f>IF(OR(U$5="M3",U$5="S",U$5="",U$5="STD",U$5="A",U$5="AES",U$5="F",U$5="Fiber"),
IF(AND(U$5="M3",MOD(U20-1,9)=8),"Coax"," "),IF(OR(U$5="E",U$5="EMB"),IF(MOD(U20,9)=0,"—",16*U20),IF(OR(U$5="M",U$5="MADI"),"—",IF(OR(U$5="IPO",U$5="IP out"),IF(MOD(U20-1,18)&gt;=8,"—",16*U20),"Err"))))</f>
        <v xml:space="preserve"> </v>
      </c>
      <c r="W21" s="9" t="str">
        <f>IF(OR(W$5="M3",W$5="S",W$5="",W$5="STD",W$5="A",W$5="AES",W$5="F",W$5="Fiber")," ",IF(OR(W$5="E",W$5="EMB"),IF(MOD(W20,9)=0,"—",16*W20-15),IF(OR(W$5="M",W$5="MADI"),"—",IF(OR(W$5="IPO",W$5="IP out"),IF(MOD(W20-1,18)&gt;=8,"—",16*W20-15),"Err"))))</f>
        <v xml:space="preserve"> </v>
      </c>
      <c r="X21" s="7" t="str">
        <f>IF(OR(W$5="M3",W$5="S",W$5="",W$5="STD",W$5="A",W$5="AES",W$5="F",W$5="Fiber"),
IF(AND(W$5="M3",MOD(W20-1,9)=8),"Coax"," "),IF(OR(W$5="E",W$5="EMB"),IF(MOD(W20,9)=0,"—",16*W20),IF(OR(W$5="M",W$5="MADI"),"—",IF(OR(W$5="IPO",W$5="IP out"),IF(MOD(W20-1,18)&gt;=8,"—",16*W20),"Err"))))</f>
        <v xml:space="preserve"> </v>
      </c>
      <c r="Y21" s="9" t="str">
        <f>IF(OR(Y$5="M3",Y$5="S",Y$5="",Y$5="STD",Y$5="A",Y$5="AES",Y$5="F",Y$5="Fiber")," ",IF(OR(Y$5="E",Y$5="EMB"),IF(MOD(Y20,9)=0,"—",16*Y20-15),IF(OR(Y$5="M",Y$5="MADI"),"—",IF(OR(Y$5="IPO",Y$5="IP out"),IF(MOD(Y20-1,18)&gt;=8,"—",16*Y20-15),"Err"))))</f>
        <v>—</v>
      </c>
      <c r="Z21" s="7" t="str">
        <f>IF(OR(Y$5="M3",Y$5="S",Y$5="",Y$5="STD",Y$5="A",Y$5="AES",Y$5="F",Y$5="Fiber"),
IF(AND(Y$5="M3",MOD(Y20-1,9)=8),"Coax"," "),IF(OR(Y$5="E",Y$5="EMB"),IF(MOD(Y20,9)=0,"—",16*Y20),IF(OR(Y$5="M",Y$5="MADI"),"—",IF(OR(Y$5="IPO",Y$5="IP out"),IF(MOD(Y20-1,18)&gt;=8,"—",16*Y20),"Err"))))</f>
        <v>—</v>
      </c>
      <c r="AA21" s="9">
        <f>IF(OR(AA$5="M3",AA$5="S",AA$5="",AA$5="STD",AA$5="A",AA$5="AES",AA$5="F",AA$5="Fiber")," ",IF(OR(AA$5="E",AA$5="EMB"),IF(MOD(AA20,9)=0,"—",16*AA20-15),IF(OR(AA$5="M",AA$5="MADI"),"—",IF(OR(AA$5="IPO",AA$5="IP out"),IF(MOD(AA20-1,18)&gt;=8,"—",16*AA20-15),"Err"))))</f>
        <v>9905</v>
      </c>
      <c r="AB21" s="7">
        <f>IF(OR(AA$5="M3",AA$5="S",AA$5="",AA$5="STD",AA$5="A",AA$5="AES",AA$5="F",AA$5="Fiber"),
IF(AND(AA$5="M3",MOD(AA20-1,9)=8),"Coax"," "),IF(OR(AA$5="E",AA$5="EMB"),IF(MOD(AA20,9)=0,"—",16*AA20),IF(OR(AA$5="M",AA$5="MADI"),"—",IF(OR(AA$5="IPO",AA$5="IP out"),IF(MOD(AA20-1,18)&gt;=8,"—",16*AA20),"Err"))))</f>
        <v>9920</v>
      </c>
      <c r="AC21" s="9" t="str">
        <f>IF(OR(AC$5="M3",AC$5="S",AC$5="",AC$5="STD",AC$5="A",AC$5="AES",AC$5="F",AC$5="Fiber")," ",IF(OR(AC$5="E",AC$5="EMB"),IF(MOD(AC20,9)=0,"—",16*AC20-15),IF(OR(AC$5="M",AC$5="MADI"),"—",IF(OR(AC$5="IPO",AC$5="IP out"),IF(MOD(AC20-1,18)&gt;=8,"—",16*AC20-15),"Err"))))</f>
        <v xml:space="preserve"> </v>
      </c>
      <c r="AD21" s="7" t="str">
        <f>IF(OR(AC$5="M3",AC$5="S",AC$5="",AC$5="STD",AC$5="A",AC$5="AES",AC$5="F",AC$5="Fiber"),
IF(AND(AC$5="M3",MOD(AC20-1,9)=8),"Coax"," "),IF(OR(AC$5="E",AC$5="EMB"),IF(MOD(AC20,9)=0,"—",16*AC20),IF(OR(AC$5="M",AC$5="MADI"),"—",IF(OR(AC$5="IPO",AC$5="IP out"),IF(MOD(AC20-1,18)&gt;=8,"—",16*AC20),"Err"))))</f>
        <v xml:space="preserve"> </v>
      </c>
      <c r="AE21" s="9" t="str">
        <f>IF(OR(AE$5="M3",AE$5="S",AE$5="",AE$5="STD",AE$5="A",AE$5="AES",AE$5="F",AE$5="Fiber")," ",IF(OR(AE$5="E",AE$5="EMB"),IF(MOD(AE20,9)=0,"—",16*AE20-15),IF(OR(AE$5="M",AE$5="MADI"),"—",IF(OR(AE$5="IPO",AE$5="IP out"),IF(MOD(AE20-1,18)&gt;=8,"—",16*AE20-15),"Err"))))</f>
        <v xml:space="preserve"> </v>
      </c>
      <c r="AF21" s="7" t="str">
        <f>IF(OR(AE$5="M3",AE$5="S",AE$5="",AE$5="STD",AE$5="A",AE$5="AES",AE$5="F",AE$5="Fiber"),
IF(AND(AE$5="M3",MOD(AE20-1,9)=8),"Coax"," "),IF(OR(AE$5="E",AE$5="EMB"),IF(MOD(AE20,9)=0,"—",16*AE20),IF(OR(AE$5="M",AE$5="MADI"),"—",IF(OR(AE$5="IPO",AE$5="IP out"),IF(MOD(AE20-1,18)&gt;=8,"—",16*AE20),"Err"))))</f>
        <v xml:space="preserve"> </v>
      </c>
      <c r="AG21" s="9" t="str">
        <f>IF(OR(AG$5="M3",AG$5="S",AG$5="",AG$5="STD",AG$5="A",AG$5="AES",AG$5="F",AG$5="Fiber")," ",IF(OR(AG$5="E",AG$5="EMB"),IF(MOD(AG20,9)=0,"—",16*AG20-15),IF(OR(AG$5="M",AG$5="MADI"),"—",IF(OR(AG$5="IPO",AG$5="IP out"),IF(MOD(AG20-1,18)&gt;=8,"—",16*AG20-15),"Err"))))</f>
        <v xml:space="preserve"> </v>
      </c>
      <c r="AH21" s="7" t="str">
        <f>IF(OR(AG$5="M3",AG$5="S",AG$5="",AG$5="STD",AG$5="A",AG$5="AES",AG$5="F",AG$5="Fiber"),
IF(AND(AG$5="M3",MOD(AG20-1,9)=8),"Coax"," "),IF(OR(AG$5="E",AG$5="EMB"),IF(MOD(AG20,9)=0,"—",16*AG20),IF(OR(AG$5="M",AG$5="MADI"),"—",IF(OR(AG$5="IPO",AG$5="IP out"),IF(MOD(AG20-1,18)&gt;=8,"—",16*AG20),"Err"))))</f>
        <v xml:space="preserve"> </v>
      </c>
      <c r="AI21" s="9" t="str">
        <f>IF(OR(AI$5="M3",AI$5="S",AI$5="",AI$5="STD",AI$5="A",AI$5="AES",AI$5="F",AI$5="Fiber")," ",IF(OR(AI$5="E",AI$5="EMB"),IF(MOD(AI20,9)=0,"—",16*AI20-15),IF(OR(AI$5="M",AI$5="MADI"),"—",IF(OR(AI$5="IPO",AI$5="IP out"),IF(MOD(AI20-1,18)&gt;=8,"—",16*AI20-15),"Err"))))</f>
        <v xml:space="preserve"> </v>
      </c>
      <c r="AJ21" s="7" t="str">
        <f>IF(OR(AI$5="M3",AI$5="S",AI$5="",AI$5="STD",AI$5="A",AI$5="AES",AI$5="F",AI$5="Fiber"),
IF(AND(AI$5="M3",MOD(AI20-1,9)=8),"Coax"," "),IF(OR(AI$5="E",AI$5="EMB"),IF(MOD(AI20,9)=0,"—",16*AI20),IF(OR(AI$5="M",AI$5="MADI"),"—",IF(OR(AI$5="IPO",AI$5="IP out"),IF(MOD(AI20-1,18)&gt;=8,"—",16*AI20),"Err"))))</f>
        <v xml:space="preserve"> </v>
      </c>
      <c r="AK21" s="9" t="str">
        <f>IF(OR(AK$5="M3",AK$5="S",AK$5="",AK$5="STD",AK$5="A",AK$5="AES",AK$5="F",AK$5="Fiber")," ",IF(OR(AK$5="E",AK$5="EMB"),IF(MOD(AK20,9)=0,"—",16*AK20-15),IF(OR(AK$5="M",AK$5="MADI"),"—",IF(OR(AK$5="IPO",AK$5="IP out"),IF(MOD(AK20-1,18)&gt;=8,"—",16*AK20-15),"Err"))))</f>
        <v xml:space="preserve"> </v>
      </c>
      <c r="AL21" s="7" t="str">
        <f>IF(OR(AK$5="M3",AK$5="S",AK$5="",AK$5="STD",AK$5="A",AK$5="AES",AK$5="F",AK$5="Fiber"),
IF(AND(AK$5="M3",MOD(AK20-1,9)=8),"Coax"," "),IF(OR(AK$5="E",AK$5="EMB"),IF(MOD(AK20,9)=0,"—",16*AK20),IF(OR(AK$5="M",AK$5="MADI"),"—",IF(OR(AK$5="IPO",AK$5="IP out"),IF(MOD(AK20-1,18)&gt;=8,"—",16*AK20),"Err"))))</f>
        <v xml:space="preserve"> </v>
      </c>
      <c r="AM21" s="9" t="str">
        <f>IF(OR(AM$5="M3",AM$5="S",AM$5="",AM$5="STD",AM$5="A",AM$5="AES",AM$5="F",AM$5="Fiber")," ",IF(OR(AM$5="E",AM$5="EMB"),IF(MOD(AM20,9)=0,"—",16*AM20-15),IF(OR(AM$5="M",AM$5="MADI"),"—",IF(OR(AM$5="IPO",AM$5="IP out"),IF(MOD(AM20-1,18)&gt;=8,"—",16*AM20-15),"Err"))))</f>
        <v xml:space="preserve"> </v>
      </c>
      <c r="AN21" s="7" t="str">
        <f>IF(OR(AM$5="M3",AM$5="S",AM$5="",AM$5="STD",AM$5="A",AM$5="AES",AM$5="F",AM$5="Fiber"),
IF(AND(AM$5="M3",MOD(AM20-1,9)=8),"Coax"," "),IF(OR(AM$5="E",AM$5="EMB"),IF(MOD(AM20,9)=0,"—",16*AM20),IF(OR(AM$5="M",AM$5="MADI"),"—",IF(OR(AM$5="IPO",AM$5="IP out"),IF(MOD(AM20-1,18)&gt;=8,"—",16*AM20),"Err"))))</f>
        <v xml:space="preserve"> </v>
      </c>
      <c r="AO21" s="9" t="str">
        <f>IF(OR(AO$5="M3",AO$5="S",AO$5="",AO$5="STD",AO$5="A",AO$5="AES",AO$5="F",AO$5="Fiber")," ",IF(OR(AO$5="E",AO$5="EMB"),IF(MOD(AO20,9)=0,"—",16*AO20-15),IF(OR(AO$5="M",AO$5="MADI"),"—",IF(OR(AO$5="IPO",AO$5="IP out"),IF(MOD(AO20-1,18)&gt;=8,"—",16*AO20-15),"Err"))))</f>
        <v xml:space="preserve"> </v>
      </c>
      <c r="AP21" s="7" t="str">
        <f>IF(OR(AO$5="M3",AO$5="S",AO$5="",AO$5="STD",AO$5="A",AO$5="AES",AO$5="F",AO$5="Fiber"),
IF(AND(AO$5="M3",MOD(AO20-1,9)=8),"Coax"," "),IF(OR(AO$5="E",AO$5="EMB"),IF(MOD(AO20,9)=0,"—",16*AO20),IF(OR(AO$5="M",AO$5="MADI"),"—",IF(OR(AO$5="IPO",AO$5="IP out"),IF(MOD(AO20-1,18)&gt;=8,"—",16*AO20),"Err"))))</f>
        <v xml:space="preserve"> </v>
      </c>
      <c r="AQ21" s="9">
        <f>IF(OR(AQ$5="M3",AQ$5="S",AQ$5="",AQ$5="STD",AQ$5="A",AQ$5="AES",AQ$5="F",AQ$5="Fiber")," ",IF(OR(AQ$5="E",AQ$5="EMB"),IF(MOD(AQ20,9)=0,"—",16*AQ20-15),IF(OR(AQ$5="M",AQ$5="MADI"),"—",IF(OR(AQ$5="IPO",AQ$5="IP out"),IF(MOD(AQ20-1,18)&gt;=8,"—",16*AQ20-15),"Err"))))</f>
        <v>5297</v>
      </c>
      <c r="AR21" s="7">
        <f>IF(OR(AQ$5="M3",AQ$5="S",AQ$5="",AQ$5="STD",AQ$5="A",AQ$5="AES",AQ$5="F",AQ$5="Fiber"),
IF(AND(AQ$5="M3",MOD(AQ20-1,9)=8),"Coax"," "),IF(OR(AQ$5="E",AQ$5="EMB"),IF(MOD(AQ20,9)=0,"—",16*AQ20),IF(OR(AQ$5="M",AQ$5="MADI"),"—",IF(OR(AQ$5="IPO",AQ$5="IP out"),IF(MOD(AQ20-1,18)&gt;=8,"—",16*AQ20),"Err"))))</f>
        <v>5312</v>
      </c>
      <c r="AS21" s="9" t="str">
        <f>IF(OR(AS$5="M3",AS$5="S",AS$5="",AS$5="STD",AS$5="A",AS$5="AES",AS$5="F",AS$5="Fiber")," ",IF(OR(AS$5="E",AS$5="EMB"),IF(MOD(AS20,9)=0,"—",16*AS20-15),IF(OR(AS$5="M",AS$5="MADI"),"—",IF(OR(AS$5="IPO",AS$5="IP out"),IF(MOD(AS20-1,18)&gt;=8,"—",16*AS20-15),"Err"))))</f>
        <v xml:space="preserve"> </v>
      </c>
      <c r="AT21" s="7" t="str">
        <f>IF(OR(AS$5="M3",AS$5="S",AS$5="",AS$5="STD",AS$5="A",AS$5="AES",AS$5="F",AS$5="Fiber"),
IF(AND(AS$5="M3",MOD(AS20-1,9)=8),"Coax"," "),IF(OR(AS$5="E",AS$5="EMB"),IF(MOD(AS20,9)=0,"—",16*AS20),IF(OR(AS$5="M",AS$5="MADI"),"—",IF(OR(AS$5="IPO",AS$5="IP out"),IF(MOD(AS20-1,18)&gt;=8,"—",16*AS20),"Err"))))</f>
        <v xml:space="preserve"> </v>
      </c>
      <c r="AU21" s="9" t="str">
        <f>IF(OR(AU$5="M3",AU$5="S",AU$5="",AU$5="STD",AU$5="A",AU$5="AES",AU$5="F",AU$5="Fiber")," ",IF(OR(AU$5="E",AU$5="EMB"),IF(MOD(AU20,9)=0,"—",16*AU20-15),IF(OR(AU$5="M",AU$5="MADI"),"—",IF(OR(AU$5="IPO",AU$5="IP out"),IF(MOD(AU20-1,18)&gt;=8,"—",16*AU20-15),"Err"))))</f>
        <v xml:space="preserve"> </v>
      </c>
      <c r="AV21" s="7" t="str">
        <f>IF(OR(AU$5="M3",AU$5="S",AU$5="",AU$5="STD",AU$5="A",AU$5="AES",AU$5="F",AU$5="Fiber"),
IF(AND(AU$5="M3",MOD(AU20-1,9)=8),"Coax"," "),IF(OR(AU$5="E",AU$5="EMB"),IF(MOD(AU20,9)=0,"—",16*AU20),IF(OR(AU$5="M",AU$5="MADI"),"—",IF(OR(AU$5="IPO",AU$5="IP out"),IF(MOD(AU20-1,18)&gt;=8,"—",16*AU20),"Err"))))</f>
        <v xml:space="preserve"> </v>
      </c>
      <c r="AW21" s="9">
        <f>IF(OR(AW$5="M3",AW$5="S",AW$5="",AW$5="STD",AW$5="A",AW$5="AES",AW$5="F",AW$5="Fiber")," ",IF(OR(AW$5="E",AW$5="EMB"),IF(MOD(AW20,9)=0,"—",16*AW20-15),IF(OR(AW$5="M",AW$5="MADI"),"—",IF(OR(AW$5="IPO",AW$5="IP out"),IF(MOD(AW20-1,18)&gt;=8,"—",16*AW20-15),"Err"))))</f>
        <v>2129</v>
      </c>
      <c r="AX21" s="7">
        <f>IF(OR(AW$5="M3",AW$5="S",AW$5="",AW$5="STD",AW$5="A",AW$5="AES",AW$5="F",AW$5="Fiber"),
IF(AND(AW$5="M3",MOD(AW20-1,9)=8),"Coax"," "),IF(OR(AW$5="E",AW$5="EMB"),IF(MOD(AW20,9)=0,"—",16*AW20),IF(OR(AW$5="M",AW$5="MADI"),"—",IF(OR(AW$5="IPO",AW$5="IP out"),IF(MOD(AW20-1,18)&gt;=8,"—",16*AW20),"Err"))))</f>
        <v>2144</v>
      </c>
      <c r="AY21" s="9" t="str">
        <f>IF(OR(AY$5="M3",AY$5="S",AY$5="",AY$5="STD",AY$5="A",AY$5="AES",AY$5="F",AY$5="Fiber")," ",IF(OR(AY$5="E",AY$5="EMB"),IF(MOD(AY20,9)=0,"—",16*AY20-15),IF(OR(AY$5="M",AY$5="MADI"),"—",IF(OR(AY$5="IPO",AY$5="IP out"),IF(MOD(AY20-1,18)&gt;=8,"—",16*AY20-15),"Err"))))</f>
        <v xml:space="preserve"> </v>
      </c>
      <c r="AZ21" s="7" t="str">
        <f>IF(OR(AY$5="M3",AY$5="S",AY$5="",AY$5="STD",AY$5="A",AY$5="AES",AY$5="F",AY$5="Fiber"),
IF(AND(AY$5="M3",MOD(AY20-1,9)=8),"Coax"," "),IF(OR(AY$5="E",AY$5="EMB"),IF(MOD(AY20,9)=0,"—",16*AY20),IF(OR(AY$5="M",AY$5="MADI"),"—",IF(OR(AY$5="IPO",AY$5="IP out"),IF(MOD(AY20-1,18)&gt;=8,"—",16*AY20),"Err"))))</f>
        <v xml:space="preserve"> </v>
      </c>
      <c r="BA21" s="9" t="str">
        <f>IF(OR(BA$5="M3",BA$5="S",BA$5="",BA$5="STD",BA$5="A",BA$5="AES",BA$5="F",BA$5="Fiber")," ",IF(OR(BA$5="E",BA$5="EMB"),IF(MOD(BA20,9)=0,"—",16*BA20-15),IF(OR(BA$5="M",BA$5="MADI"),"—",IF(OR(BA$5="IPO",BA$5="IP out"),IF(MOD(BA20-1,18)&gt;=8,"—",16*BA20-15),"Err"))))</f>
        <v xml:space="preserve"> </v>
      </c>
      <c r="BB21" s="7" t="str">
        <f>IF(OR(BA$5="M3",BA$5="S",BA$5="",BA$5="STD",BA$5="A",BA$5="AES",BA$5="F",BA$5="Fiber"),
IF(AND(BA$5="M3",MOD(BA20-1,9)=8),"Coax"," "),IF(OR(BA$5="E",BA$5="EMB"),IF(MOD(BA20,9)=0,"—",16*BA20),IF(OR(BA$5="M",BA$5="MADI"),"—",IF(OR(BA$5="IPO",BA$5="IP out"),IF(MOD(BA20-1,18)&gt;=8,"—",16*BA20),"Err"))))</f>
        <v xml:space="preserve"> </v>
      </c>
      <c r="BC21" s="9" t="str">
        <f>IF(OR(BC$5="M3",BC$5="S",BC$5="",BC$5="STD",BC$5="A",BC$5="AES",BC$5="F",BC$5="Fiber")," ",IF(OR(BC$5="E",BC$5="EMB"),IF(MOD(BC20,9)=0,"—",16*BC20-15),IF(OR(BC$5="M",BC$5="MADI"),"—",IF(OR(BC$5="IPO",BC$5="IP out"),IF(MOD(BC20-1,18)&gt;=8,"—",16*BC20-15),"Err"))))</f>
        <v xml:space="preserve"> </v>
      </c>
      <c r="BD21" s="7" t="str">
        <f>IF(OR(BC$5="M3",BC$5="S",BC$5="",BC$5="STD",BC$5="A",BC$5="AES",BC$5="F",BC$5="Fiber"),
IF(AND(BC$5="M3",MOD(BC20-1,9)=8),"Coax"," "),IF(OR(BC$5="E",BC$5="EMB"),IF(MOD(BC20,9)=0,"—",16*BC20),IF(OR(BC$5="M",BC$5="MADI"),"—",IF(OR(BC$5="IPO",BC$5="IP out"),IF(MOD(BC20-1,18)&gt;=8,"—",16*BC20),"Err"))))</f>
        <v xml:space="preserve"> </v>
      </c>
      <c r="BE21" s="9" t="str">
        <f>IF(OR(BE$5="M3",BE$5="S",BE$5="",BE$5="STD",BE$5="A",BE$5="AES",BE$5="F",BE$5="Fiber")," ",IF(OR(BE$5="E",BE$5="EMB"),IF(MOD(BE20,9)=0,"—",16*BE20-15),IF(OR(BE$5="M",BE$5="MADI"),"—",IF(OR(BE$5="IPO",BE$5="IP out"),IF(MOD(BE20-1,18)&gt;=8,"—",16*BE20-15),"Err"))))</f>
        <v>—</v>
      </c>
      <c r="BF21" s="7" t="str">
        <f>IF(OR(BE$5="M3",BE$5="S",BE$5="",BE$5="STD",BE$5="A",BE$5="AES",BE$5="F",BE$5="Fiber"),
IF(AND(BE$5="M3",MOD(BE20-1,9)=8),"Coax"," "),IF(OR(BE$5="E",BE$5="EMB"),IF(MOD(BE20,9)=0,"—",16*BE20),IF(OR(BE$5="M",BE$5="MADI"),"—",IF(OR(BE$5="IPO",BE$5="IP out"),IF(MOD(BE20-1,18)&gt;=8,"—",16*BE20),"Err"))))</f>
        <v>—</v>
      </c>
      <c r="BG21" s="9">
        <f>IF(OR(BG$5="M3",BG$5="S",BG$5="",BG$5="STD",BG$5="A",BG$5="AES",BG$5="F",BG$5="Fiber")," ",IF(OR(BG$5="E",BG$5="EMB"),IF(MOD(BG20,9)=0,"—",16*BG20-15),IF(OR(BG$5="M",BG$5="MADI"),"—",IF(OR(BG$5="IPO",BG$5="IP out"),IF(MOD(BG20-1,18)&gt;=8,"—",16*BG20-15),"Err"))))</f>
        <v>689</v>
      </c>
      <c r="BH21" s="7">
        <f>IF(OR(BG$5="M3",BG$5="S",BG$5="",BG$5="STD",BG$5="A",BG$5="AES",BG$5="F",BG$5="Fiber"),
IF(AND(BG$5="M3",MOD(BG20-1,9)=8),"Coax"," "),IF(OR(BG$5="E",BG$5="EMB"),IF(MOD(BG20,9)=0,"—",16*BG20),IF(OR(BG$5="M",BG$5="MADI"),"—",IF(OR(BG$5="IPO",BG$5="IP out"),IF(MOD(BG20-1,18)&gt;=8,"—",16*BG20),"Err"))))</f>
        <v>704</v>
      </c>
      <c r="BI21" s="9" t="str">
        <f>IF(OR(BI$5="M3",BI$5="S",BI$5="",BI$5="STD",BI$5="A",BI$5="AES",BI$5="F",BI$5="Fiber")," ",IF(OR(BI$5="E",BI$5="EMB"),IF(MOD(BI20,9)=0,"—",16*BI20-15),IF(OR(BI$5="M",BI$5="MADI"),"—",IF(OR(BI$5="IPO",BI$5="IP out"),IF(MOD(BI20-1,18)&gt;=8,"—",16*BI20-15),"Err"))))</f>
        <v xml:space="preserve"> </v>
      </c>
      <c r="BJ21" s="7" t="str">
        <f>IF(OR(BI$5="M3",BI$5="S",BI$5="",BI$5="STD",BI$5="A",BI$5="AES",BI$5="F",BI$5="Fiber"),
IF(AND(BI$5="M3",MOD(BI20-1,9)=8),"Coax"," "),IF(OR(BI$5="E",BI$5="EMB"),IF(MOD(BI20,9)=0,"—",16*BI20),IF(OR(BI$5="M",BI$5="MADI"),"—",IF(OR(BI$5="IPO",BI$5="IP out"),IF(MOD(BI20-1,18)&gt;=8,"—",16*BI20),"Err"))))</f>
        <v xml:space="preserve"> </v>
      </c>
      <c r="BK21" s="9" t="str">
        <f>IF(OR(BK$5="M3",BK$5="S",BK$5="",BK$5="STD",BK$5="A",BK$5="AES",BK$5="F",BK$5="Fiber")," ",IF(OR(BK$5="E",BK$5="EMB"),IF(MOD(BK20,9)=0,"—",16*BK20-15),IF(OR(BK$5="M",BK$5="MADI"),"—",IF(OR(BK$5="IPO",BK$5="IP out"),IF(MOD(BK20-1,18)&gt;=8,"—",16*BK20-15),"Err"))))</f>
        <v xml:space="preserve"> </v>
      </c>
      <c r="BL21" s="7" t="str">
        <f>IF(OR(BK$5="M3",BK$5="S",BK$5="",BK$5="STD",BK$5="A",BK$5="AES",BK$5="F",BK$5="Fiber"),
IF(AND(BK$5="M3",MOD(BK20-1,9)=8),"Coax"," "),IF(OR(BK$5="E",BK$5="EMB"),IF(MOD(BK20,9)=0,"—",16*BK20),IF(OR(BK$5="M",BK$5="MADI"),"—",IF(OR(BK$5="IPO",BK$5="IP out"),IF(MOD(BK20-1,18)&gt;=8,"—",16*BK20),"Err"))))</f>
        <v xml:space="preserve"> </v>
      </c>
      <c r="BM21" s="11"/>
      <c r="BN21" s="12" t="s">
        <v>32</v>
      </c>
    </row>
    <row r="22" spans="1:66" s="1" customFormat="1" x14ac:dyDescent="0.25">
      <c r="A22" s="10">
        <f>(A$2)*18-9</f>
        <v>999</v>
      </c>
      <c r="B22" s="39"/>
      <c r="C22" s="10">
        <f>(C$2)*18-9</f>
        <v>981</v>
      </c>
      <c r="D22" s="39"/>
      <c r="E22" s="10">
        <f>(E$2)*18-9</f>
        <v>963</v>
      </c>
      <c r="F22" s="39"/>
      <c r="G22" s="10">
        <f>(G$2)*18-9</f>
        <v>945</v>
      </c>
      <c r="H22" s="39"/>
      <c r="I22" s="10">
        <f>(I$2)*18-9</f>
        <v>927</v>
      </c>
      <c r="J22" s="39"/>
      <c r="K22" s="10">
        <f>(K$2)*18-9</f>
        <v>909</v>
      </c>
      <c r="L22" s="39"/>
      <c r="M22" s="10">
        <f>(M$2)*18-9</f>
        <v>891</v>
      </c>
      <c r="N22" s="39"/>
      <c r="O22" s="10">
        <f>(O$2)*18-9</f>
        <v>873</v>
      </c>
      <c r="P22" s="39"/>
      <c r="Q22" s="10">
        <f>(Q$2)*18-9</f>
        <v>711</v>
      </c>
      <c r="R22" s="39"/>
      <c r="S22" s="10">
        <f>(S$2)*18-9</f>
        <v>693</v>
      </c>
      <c r="T22" s="39"/>
      <c r="U22" s="10">
        <f>(U$2)*18-9</f>
        <v>675</v>
      </c>
      <c r="V22" s="39"/>
      <c r="W22" s="10">
        <f>(W$2)*18-9</f>
        <v>657</v>
      </c>
      <c r="X22" s="39"/>
      <c r="Y22" s="10">
        <f>(Y$2)*18-9</f>
        <v>639</v>
      </c>
      <c r="Z22" s="39"/>
      <c r="AA22" s="10">
        <f>(AA$2)*18-9</f>
        <v>621</v>
      </c>
      <c r="AB22" s="39"/>
      <c r="AC22" s="10">
        <f>(AC$2)*18-9</f>
        <v>603</v>
      </c>
      <c r="AD22" s="39"/>
      <c r="AE22" s="10">
        <f>(AE$2)*18-9</f>
        <v>585</v>
      </c>
      <c r="AF22" s="39"/>
      <c r="AG22" s="10">
        <f>(AG$2)*18-9</f>
        <v>423</v>
      </c>
      <c r="AH22" s="39"/>
      <c r="AI22" s="10">
        <f>(AI$2)*18-9</f>
        <v>405</v>
      </c>
      <c r="AJ22" s="39"/>
      <c r="AK22" s="10">
        <f>(AK$2)*18-9</f>
        <v>387</v>
      </c>
      <c r="AL22" s="39"/>
      <c r="AM22" s="10">
        <f>(AM$2)*18-9</f>
        <v>369</v>
      </c>
      <c r="AN22" s="39"/>
      <c r="AO22" s="10">
        <f>(AO$2)*18-9</f>
        <v>351</v>
      </c>
      <c r="AP22" s="39"/>
      <c r="AQ22" s="10">
        <f>(AQ$2)*18-9</f>
        <v>333</v>
      </c>
      <c r="AR22" s="39"/>
      <c r="AS22" s="10">
        <f>(AS$2)*18-9</f>
        <v>315</v>
      </c>
      <c r="AT22" s="39"/>
      <c r="AU22" s="10">
        <f>(AU$2)*18-9</f>
        <v>297</v>
      </c>
      <c r="AV22" s="39"/>
      <c r="AW22" s="10">
        <f>(AW$2)*18-9</f>
        <v>135</v>
      </c>
      <c r="AX22" s="39"/>
      <c r="AY22" s="10">
        <f>(AY$2)*18-9</f>
        <v>117</v>
      </c>
      <c r="AZ22" s="39"/>
      <c r="BA22" s="10">
        <f>(BA$2)*18-9</f>
        <v>99</v>
      </c>
      <c r="BB22" s="39"/>
      <c r="BC22" s="10">
        <f>(BC$2)*18-9</f>
        <v>81</v>
      </c>
      <c r="BD22" s="39"/>
      <c r="BE22" s="10">
        <f>(BE$2)*18-9</f>
        <v>63</v>
      </c>
      <c r="BF22" s="39"/>
      <c r="BG22" s="10">
        <f>(BG$2)*18-9</f>
        <v>45</v>
      </c>
      <c r="BH22" s="39"/>
      <c r="BI22" s="10">
        <f>(BI$2)*18-9</f>
        <v>27</v>
      </c>
      <c r="BJ22" s="39"/>
      <c r="BK22" s="10">
        <f>(BK$2)*18-9</f>
        <v>9</v>
      </c>
      <c r="BL22" s="26"/>
      <c r="BM22" s="3"/>
      <c r="BN22" s="13"/>
    </row>
    <row r="23" spans="1:66" s="5" customFormat="1" ht="13.5" x14ac:dyDescent="0.25">
      <c r="A23" s="9" t="str">
        <f>IF(OR(A$5="M3",A$5="S",A$5="",A$5="STD",A$5="A",A$5="AES",A$5="F",A$5="Fiber")," ",IF(OR(A$5="E",A$5="EMB"),IF(MOD(A22,9)=0,"—",16*A22-15),IF(OR(A$5="M",A$5="MADI"),"—",IF(OR(A$5="IPO",A$5="IP out"),IF(MOD(A22-1,18)&gt;=8,"—",16*A22-15),"Err"))))</f>
        <v>—</v>
      </c>
      <c r="B23" s="7" t="str">
        <f>IF(OR(A$5="M3",A$5="S",A$5="",A$5="STD",A$5="A",A$5="AES",A$5="F",A$5="Fiber"),
IF(AND(A$5="M3",MOD(A22-1,9)=8),"Coax"," "),IF(OR(A$5="E",A$5="EMB"),IF(MOD(A22,9)=0,"—",16*A22),IF(OR(A$5="M",A$5="MADI"),"—",IF(OR(A$5="IPO",A$5="IP out"),IF(MOD(A22-1,18)&gt;=8,"—",16*A22),"Err"))))</f>
        <v>—</v>
      </c>
      <c r="C23" s="9" t="str">
        <f>IF(OR(C$5="M3",C$5="S",C$5="",C$5="STD",C$5="A",C$5="AES",C$5="F",C$5="Fiber")," ",IF(OR(C$5="E",C$5="EMB"),IF(MOD(C22,9)=0,"—",16*C22-15),IF(OR(C$5="M",C$5="MADI"),"—",IF(OR(C$5="IPO",C$5="IP out"),IF(MOD(C22-1,18)&gt;=8,"—",16*C22-15),"Err"))))</f>
        <v xml:space="preserve"> </v>
      </c>
      <c r="D23" s="7" t="str">
        <f>IF(OR(C$5="M3",C$5="S",C$5="",C$5="STD",C$5="A",C$5="AES",C$5="F",C$5="Fiber"),
IF(AND(C$5="M3",MOD(C22-1,9)=8),"Coax"," "),IF(OR(C$5="E",C$5="EMB"),IF(MOD(C22,9)=0,"—",16*C22),IF(OR(C$5="M",C$5="MADI"),"—",IF(OR(C$5="IPO",C$5="IP out"),IF(MOD(C22-1,18)&gt;=8,"—",16*C22),"Err"))))</f>
        <v>Coax</v>
      </c>
      <c r="E23" s="9" t="str">
        <f>IF(OR(E$5="M3",E$5="S",E$5="",E$5="STD",E$5="A",E$5="AES",E$5="F",E$5="Fiber")," ",IF(OR(E$5="E",E$5="EMB"),IF(MOD(E22,9)=0,"—",16*E22-15),IF(OR(E$5="M",E$5="MADI"),"—",IF(OR(E$5="IPO",E$5="IP out"),IF(MOD(E22-1,18)&gt;=8,"—",16*E22-15),"Err"))))</f>
        <v xml:space="preserve"> </v>
      </c>
      <c r="F23" s="7" t="str">
        <f>IF(OR(E$5="M3",E$5="S",E$5="",E$5="STD",E$5="A",E$5="AES",E$5="F",E$5="Fiber"),
IF(AND(E$5="M3",MOD(E22-1,9)=8),"Coax"," "),IF(OR(E$5="E",E$5="EMB"),IF(MOD(E22,9)=0,"—",16*E22),IF(OR(E$5="M",E$5="MADI"),"—",IF(OR(E$5="IPO",E$5="IP out"),IF(MOD(E22-1,18)&gt;=8,"—",16*E22),"Err"))))</f>
        <v xml:space="preserve"> </v>
      </c>
      <c r="G23" s="9" t="str">
        <f>IF(OR(G$5="M3",G$5="S",G$5="",G$5="STD",G$5="A",G$5="AES",G$5="F",G$5="Fiber")," ",IF(OR(G$5="E",G$5="EMB"),IF(MOD(G22,9)=0,"—",16*G22-15),IF(OR(G$5="M",G$5="MADI"),"—",IF(OR(G$5="IPO",G$5="IP out"),IF(MOD(G22-1,18)&gt;=8,"—",16*G22-15),"Err"))))</f>
        <v xml:space="preserve"> </v>
      </c>
      <c r="H23" s="7" t="str">
        <f>IF(OR(G$5="M3",G$5="S",G$5="",G$5="STD",G$5="A",G$5="AES",G$5="F",G$5="Fiber"),
IF(AND(G$5="M3",MOD(G22-1,9)=8),"Coax"," "),IF(OR(G$5="E",G$5="EMB"),IF(MOD(G22,9)=0,"—",16*G22),IF(OR(G$5="M",G$5="MADI"),"—",IF(OR(G$5="IPO",G$5="IP out"),IF(MOD(G22-1,18)&gt;=8,"—",16*G22),"Err"))))</f>
        <v xml:space="preserve"> </v>
      </c>
      <c r="I23" s="9" t="str">
        <f>IF(OR(I$5="M3",I$5="S",I$5="",I$5="STD",I$5="A",I$5="AES",I$5="F",I$5="Fiber")," ",IF(OR(I$5="E",I$5="EMB"),IF(MOD(I22,9)=0,"—",16*I22-15),IF(OR(I$5="M",I$5="MADI"),"—",IF(OR(I$5="IPO",I$5="IP out"),IF(MOD(I22-1,18)&gt;=8,"—",16*I22-15),"Err"))))</f>
        <v>—</v>
      </c>
      <c r="J23" s="7" t="str">
        <f>IF(OR(I$5="M3",I$5="S",I$5="",I$5="STD",I$5="A",I$5="AES",I$5="F",I$5="Fiber"),
IF(AND(I$5="M3",MOD(I22-1,9)=8),"Coax"," "),IF(OR(I$5="E",I$5="EMB"),IF(MOD(I22,9)=0,"—",16*I22),IF(OR(I$5="M",I$5="MADI"),"—",IF(OR(I$5="IPO",I$5="IP out"),IF(MOD(I22-1,18)&gt;=8,"—",16*I22),"Err"))))</f>
        <v>—</v>
      </c>
      <c r="K23" s="9" t="str">
        <f>IF(OR(K$5="M3",K$5="S",K$5="",K$5="STD",K$5="A",K$5="AES",K$5="F",K$5="Fiber")," ",IF(OR(K$5="E",K$5="EMB"),IF(MOD(K22,9)=0,"—",16*K22-15),IF(OR(K$5="M",K$5="MADI"),"—",IF(OR(K$5="IPO",K$5="IP out"),IF(MOD(K22-1,18)&gt;=8,"—",16*K22-15),"Err"))))</f>
        <v>—</v>
      </c>
      <c r="L23" s="7" t="str">
        <f>IF(OR(K$5="M3",K$5="S",K$5="",K$5="STD",K$5="A",K$5="AES",K$5="F",K$5="Fiber"),
IF(AND(K$5="M3",MOD(K22-1,9)=8),"Coax"," "),IF(OR(K$5="E",K$5="EMB"),IF(MOD(K22,9)=0,"—",16*K22),IF(OR(K$5="M",K$5="MADI"),"—",IF(OR(K$5="IPO",K$5="IP out"),IF(MOD(K22-1,18)&gt;=8,"—",16*K22),"Err"))))</f>
        <v>—</v>
      </c>
      <c r="M23" s="9" t="str">
        <f>IF(OR(M$5="M3",M$5="S",M$5="",M$5="STD",M$5="A",M$5="AES",M$5="F",M$5="Fiber")," ",IF(OR(M$5="E",M$5="EMB"),IF(MOD(M22,9)=0,"—",16*M22-15),IF(OR(M$5="M",M$5="MADI"),"—",IF(OR(M$5="IPO",M$5="IP out"),IF(MOD(M22-1,18)&gt;=8,"—",16*M22-15),"Err"))))</f>
        <v xml:space="preserve"> </v>
      </c>
      <c r="N23" s="7" t="str">
        <f>IF(OR(M$5="M3",M$5="S",M$5="",M$5="STD",M$5="A",M$5="AES",M$5="F",M$5="Fiber"),
IF(AND(M$5="M3",MOD(M22-1,9)=8),"Coax"," "),IF(OR(M$5="E",M$5="EMB"),IF(MOD(M22,9)=0,"—",16*M22),IF(OR(M$5="M",M$5="MADI"),"—",IF(OR(M$5="IPO",M$5="IP out"),IF(MOD(M22-1,18)&gt;=8,"—",16*M22),"Err"))))</f>
        <v xml:space="preserve"> </v>
      </c>
      <c r="O23" s="9" t="str">
        <f>IF(OR(O$5="M3",O$5="S",O$5="",O$5="STD",O$5="A",O$5="AES",O$5="F",O$5="Fiber")," ",IF(OR(O$5="E",O$5="EMB"),IF(MOD(O22,9)=0,"—",16*O22-15),IF(OR(O$5="M",O$5="MADI"),"—",IF(OR(O$5="IPO",O$5="IP out"),IF(MOD(O22-1,18)&gt;=8,"—",16*O22-15),"Err"))))</f>
        <v xml:space="preserve"> </v>
      </c>
      <c r="P23" s="7" t="str">
        <f>IF(OR(O$5="M3",O$5="S",O$5="",O$5="STD",O$5="A",O$5="AES",O$5="F",O$5="Fiber"),
IF(AND(O$5="M3",MOD(O22-1,9)=8),"Coax"," "),IF(OR(O$5="E",O$5="EMB"),IF(MOD(O22,9)=0,"—",16*O22),IF(OR(O$5="M",O$5="MADI"),"—",IF(OR(O$5="IPO",O$5="IP out"),IF(MOD(O22-1,18)&gt;=8,"—",16*O22),"Err"))))</f>
        <v xml:space="preserve"> </v>
      </c>
      <c r="Q23" s="9" t="str">
        <f>IF(OR(Q$5="M3",Q$5="S",Q$5="",Q$5="STD",Q$5="A",Q$5="AES",Q$5="F",Q$5="Fiber")," ",IF(OR(Q$5="E",Q$5="EMB"),IF(MOD(Q22,9)=0,"—",16*Q22-15),IF(OR(Q$5="M",Q$5="MADI"),"—",IF(OR(Q$5="IPO",Q$5="IP out"),IF(MOD(Q22-1,18)&gt;=8,"—",16*Q22-15),"Err"))))</f>
        <v>—</v>
      </c>
      <c r="R23" s="7" t="str">
        <f>IF(OR(Q$5="M3",Q$5="S",Q$5="",Q$5="STD",Q$5="A",Q$5="AES",Q$5="F",Q$5="Fiber"),
IF(AND(Q$5="M3",MOD(Q22-1,9)=8),"Coax"," "),IF(OR(Q$5="E",Q$5="EMB"),IF(MOD(Q22,9)=0,"—",16*Q22),IF(OR(Q$5="M",Q$5="MADI"),"—",IF(OR(Q$5="IPO",Q$5="IP out"),IF(MOD(Q22-1,18)&gt;=8,"—",16*Q22),"Err"))))</f>
        <v>—</v>
      </c>
      <c r="S23" s="9" t="str">
        <f>IF(OR(S$5="M3",S$5="S",S$5="",S$5="STD",S$5="A",S$5="AES",S$5="F",S$5="Fiber")," ",IF(OR(S$5="E",S$5="EMB"),IF(MOD(S22,9)=0,"—",16*S22-15),IF(OR(S$5="M",S$5="MADI"),"—",IF(OR(S$5="IPO",S$5="IP out"),IF(MOD(S22-1,18)&gt;=8,"—",16*S22-15),"Err"))))</f>
        <v xml:space="preserve"> </v>
      </c>
      <c r="T23" s="7" t="str">
        <f>IF(OR(S$5="M3",S$5="S",S$5="",S$5="STD",S$5="A",S$5="AES",S$5="F",S$5="Fiber"),
IF(AND(S$5="M3",MOD(S22-1,9)=8),"Coax"," "),IF(OR(S$5="E",S$5="EMB"),IF(MOD(S22,9)=0,"—",16*S22),IF(OR(S$5="M",S$5="MADI"),"—",IF(OR(S$5="IPO",S$5="IP out"),IF(MOD(S22-1,18)&gt;=8,"—",16*S22),"Err"))))</f>
        <v>Coax</v>
      </c>
      <c r="U23" s="9" t="str">
        <f>IF(OR(U$5="M3",U$5="S",U$5="",U$5="STD",U$5="A",U$5="AES",U$5="F",U$5="Fiber")," ",IF(OR(U$5="E",U$5="EMB"),IF(MOD(U22,9)=0,"—",16*U22-15),IF(OR(U$5="M",U$5="MADI"),"—",IF(OR(U$5="IPO",U$5="IP out"),IF(MOD(U22-1,18)&gt;=8,"—",16*U22-15),"Err"))))</f>
        <v xml:space="preserve"> </v>
      </c>
      <c r="V23" s="7" t="str">
        <f>IF(OR(U$5="M3",U$5="S",U$5="",U$5="STD",U$5="A",U$5="AES",U$5="F",U$5="Fiber"),
IF(AND(U$5="M3",MOD(U22-1,9)=8),"Coax"," "),IF(OR(U$5="E",U$5="EMB"),IF(MOD(U22,9)=0,"—",16*U22),IF(OR(U$5="M",U$5="MADI"),"—",IF(OR(U$5="IPO",U$5="IP out"),IF(MOD(U22-1,18)&gt;=8,"—",16*U22),"Err"))))</f>
        <v xml:space="preserve"> </v>
      </c>
      <c r="W23" s="9" t="str">
        <f>IF(OR(W$5="M3",W$5="S",W$5="",W$5="STD",W$5="A",W$5="AES",W$5="F",W$5="Fiber")," ",IF(OR(W$5="E",W$5="EMB"),IF(MOD(W22,9)=0,"—",16*W22-15),IF(OR(W$5="M",W$5="MADI"),"—",IF(OR(W$5="IPO",W$5="IP out"),IF(MOD(W22-1,18)&gt;=8,"—",16*W22-15),"Err"))))</f>
        <v xml:space="preserve"> </v>
      </c>
      <c r="X23" s="7" t="str">
        <f>IF(OR(W$5="M3",W$5="S",W$5="",W$5="STD",W$5="A",W$5="AES",W$5="F",W$5="Fiber"),
IF(AND(W$5="M3",MOD(W22-1,9)=8),"Coax"," "),IF(OR(W$5="E",W$5="EMB"),IF(MOD(W22,9)=0,"—",16*W22),IF(OR(W$5="M",W$5="MADI"),"—",IF(OR(W$5="IPO",W$5="IP out"),IF(MOD(W22-1,18)&gt;=8,"—",16*W22),"Err"))))</f>
        <v xml:space="preserve"> </v>
      </c>
      <c r="Y23" s="9" t="str">
        <f>IF(OR(Y$5="M3",Y$5="S",Y$5="",Y$5="STD",Y$5="A",Y$5="AES",Y$5="F",Y$5="Fiber")," ",IF(OR(Y$5="E",Y$5="EMB"),IF(MOD(Y22,9)=0,"—",16*Y22-15),IF(OR(Y$5="M",Y$5="MADI"),"—",IF(OR(Y$5="IPO",Y$5="IP out"),IF(MOD(Y22-1,18)&gt;=8,"—",16*Y22-15),"Err"))))</f>
        <v>—</v>
      </c>
      <c r="Z23" s="7" t="str">
        <f>IF(OR(Y$5="M3",Y$5="S",Y$5="",Y$5="STD",Y$5="A",Y$5="AES",Y$5="F",Y$5="Fiber"),
IF(AND(Y$5="M3",MOD(Y22-1,9)=8),"Coax"," "),IF(OR(Y$5="E",Y$5="EMB"),IF(MOD(Y22,9)=0,"—",16*Y22),IF(OR(Y$5="M",Y$5="MADI"),"—",IF(OR(Y$5="IPO",Y$5="IP out"),IF(MOD(Y22-1,18)&gt;=8,"—",16*Y22),"Err"))))</f>
        <v>—</v>
      </c>
      <c r="AA23" s="9" t="str">
        <f>IF(OR(AA$5="M3",AA$5="S",AA$5="",AA$5="STD",AA$5="A",AA$5="AES",AA$5="F",AA$5="Fiber")," ",IF(OR(AA$5="E",AA$5="EMB"),IF(MOD(AA22,9)=0,"—",16*AA22-15),IF(OR(AA$5="M",AA$5="MADI"),"—",IF(OR(AA$5="IPO",AA$5="IP out"),IF(MOD(AA22-1,18)&gt;=8,"—",16*AA22-15),"Err"))))</f>
        <v>—</v>
      </c>
      <c r="AB23" s="7" t="str">
        <f>IF(OR(AA$5="M3",AA$5="S",AA$5="",AA$5="STD",AA$5="A",AA$5="AES",AA$5="F",AA$5="Fiber"),
IF(AND(AA$5="M3",MOD(AA22-1,9)=8),"Coax"," "),IF(OR(AA$5="E",AA$5="EMB"),IF(MOD(AA22,9)=0,"—",16*AA22),IF(OR(AA$5="M",AA$5="MADI"),"—",IF(OR(AA$5="IPO",AA$5="IP out"),IF(MOD(AA22-1,18)&gt;=8,"—",16*AA22),"Err"))))</f>
        <v>—</v>
      </c>
      <c r="AC23" s="9" t="str">
        <f>IF(OR(AC$5="M3",AC$5="S",AC$5="",AC$5="STD",AC$5="A",AC$5="AES",AC$5="F",AC$5="Fiber")," ",IF(OR(AC$5="E",AC$5="EMB"),IF(MOD(AC22,9)=0,"—",16*AC22-15),IF(OR(AC$5="M",AC$5="MADI"),"—",IF(OR(AC$5="IPO",AC$5="IP out"),IF(MOD(AC22-1,18)&gt;=8,"—",16*AC22-15),"Err"))))</f>
        <v xml:space="preserve"> </v>
      </c>
      <c r="AD23" s="7" t="str">
        <f>IF(OR(AC$5="M3",AC$5="S",AC$5="",AC$5="STD",AC$5="A",AC$5="AES",AC$5="F",AC$5="Fiber"),
IF(AND(AC$5="M3",MOD(AC22-1,9)=8),"Coax"," "),IF(OR(AC$5="E",AC$5="EMB"),IF(MOD(AC22,9)=0,"—",16*AC22),IF(OR(AC$5="M",AC$5="MADI"),"—",IF(OR(AC$5="IPO",AC$5="IP out"),IF(MOD(AC22-1,18)&gt;=8,"—",16*AC22),"Err"))))</f>
        <v xml:space="preserve"> </v>
      </c>
      <c r="AE23" s="9" t="str">
        <f>IF(OR(AE$5="M3",AE$5="S",AE$5="",AE$5="STD",AE$5="A",AE$5="AES",AE$5="F",AE$5="Fiber")," ",IF(OR(AE$5="E",AE$5="EMB"),IF(MOD(AE22,9)=0,"—",16*AE22-15),IF(OR(AE$5="M",AE$5="MADI"),"—",IF(OR(AE$5="IPO",AE$5="IP out"),IF(MOD(AE22-1,18)&gt;=8,"—",16*AE22-15),"Err"))))</f>
        <v xml:space="preserve"> </v>
      </c>
      <c r="AF23" s="7" t="str">
        <f>IF(OR(AE$5="M3",AE$5="S",AE$5="",AE$5="STD",AE$5="A",AE$5="AES",AE$5="F",AE$5="Fiber"),
IF(AND(AE$5="M3",MOD(AE22-1,9)=8),"Coax"," "),IF(OR(AE$5="E",AE$5="EMB"),IF(MOD(AE22,9)=0,"—",16*AE22),IF(OR(AE$5="M",AE$5="MADI"),"—",IF(OR(AE$5="IPO",AE$5="IP out"),IF(MOD(AE22-1,18)&gt;=8,"—",16*AE22),"Err"))))</f>
        <v xml:space="preserve"> </v>
      </c>
      <c r="AG23" s="9" t="str">
        <f>IF(OR(AG$5="M3",AG$5="S",AG$5="",AG$5="STD",AG$5="A",AG$5="AES",AG$5="F",AG$5="Fiber")," ",IF(OR(AG$5="E",AG$5="EMB"),IF(MOD(AG22,9)=0,"—",16*AG22-15),IF(OR(AG$5="M",AG$5="MADI"),"—",IF(OR(AG$5="IPO",AG$5="IP out"),IF(MOD(AG22-1,18)&gt;=8,"—",16*AG22-15),"Err"))))</f>
        <v xml:space="preserve"> </v>
      </c>
      <c r="AH23" s="7" t="str">
        <f>IF(OR(AG$5="M3",AG$5="S",AG$5="",AG$5="STD",AG$5="A",AG$5="AES",AG$5="F",AG$5="Fiber"),
IF(AND(AG$5="M3",MOD(AG22-1,9)=8),"Coax"," "),IF(OR(AG$5="E",AG$5="EMB"),IF(MOD(AG22,9)=0,"—",16*AG22),IF(OR(AG$5="M",AG$5="MADI"),"—",IF(OR(AG$5="IPO",AG$5="IP out"),IF(MOD(AG22-1,18)&gt;=8,"—",16*AG22),"Err"))))</f>
        <v>Coax</v>
      </c>
      <c r="AI23" s="9" t="str">
        <f>IF(OR(AI$5="M3",AI$5="S",AI$5="",AI$5="STD",AI$5="A",AI$5="AES",AI$5="F",AI$5="Fiber")," ",IF(OR(AI$5="E",AI$5="EMB"),IF(MOD(AI22,9)=0,"—",16*AI22-15),IF(OR(AI$5="M",AI$5="MADI"),"—",IF(OR(AI$5="IPO",AI$5="IP out"),IF(MOD(AI22-1,18)&gt;=8,"—",16*AI22-15),"Err"))))</f>
        <v xml:space="preserve"> </v>
      </c>
      <c r="AJ23" s="7" t="str">
        <f>IF(OR(AI$5="M3",AI$5="S",AI$5="",AI$5="STD",AI$5="A",AI$5="AES",AI$5="F",AI$5="Fiber"),
IF(AND(AI$5="M3",MOD(AI22-1,9)=8),"Coax"," "),IF(OR(AI$5="E",AI$5="EMB"),IF(MOD(AI22,9)=0,"—",16*AI22),IF(OR(AI$5="M",AI$5="MADI"),"—",IF(OR(AI$5="IPO",AI$5="IP out"),IF(MOD(AI22-1,18)&gt;=8,"—",16*AI22),"Err"))))</f>
        <v>Coax</v>
      </c>
      <c r="AK23" s="9" t="str">
        <f>IF(OR(AK$5="M3",AK$5="S",AK$5="",AK$5="STD",AK$5="A",AK$5="AES",AK$5="F",AK$5="Fiber")," ",IF(OR(AK$5="E",AK$5="EMB"),IF(MOD(AK22,9)=0,"—",16*AK22-15),IF(OR(AK$5="M",AK$5="MADI"),"—",IF(OR(AK$5="IPO",AK$5="IP out"),IF(MOD(AK22-1,18)&gt;=8,"—",16*AK22-15),"Err"))))</f>
        <v xml:space="preserve"> </v>
      </c>
      <c r="AL23" s="7" t="str">
        <f>IF(OR(AK$5="M3",AK$5="S",AK$5="",AK$5="STD",AK$5="A",AK$5="AES",AK$5="F",AK$5="Fiber"),
IF(AND(AK$5="M3",MOD(AK22-1,9)=8),"Coax"," "),IF(OR(AK$5="E",AK$5="EMB"),IF(MOD(AK22,9)=0,"—",16*AK22),IF(OR(AK$5="M",AK$5="MADI"),"—",IF(OR(AK$5="IPO",AK$5="IP out"),IF(MOD(AK22-1,18)&gt;=8,"—",16*AK22),"Err"))))</f>
        <v>Coax</v>
      </c>
      <c r="AM23" s="9" t="str">
        <f>IF(OR(AM$5="M3",AM$5="S",AM$5="",AM$5="STD",AM$5="A",AM$5="AES",AM$5="F",AM$5="Fiber")," ",IF(OR(AM$5="E",AM$5="EMB"),IF(MOD(AM22,9)=0,"—",16*AM22-15),IF(OR(AM$5="M",AM$5="MADI"),"—",IF(OR(AM$5="IPO",AM$5="IP out"),IF(MOD(AM22-1,18)&gt;=8,"—",16*AM22-15),"Err"))))</f>
        <v xml:space="preserve"> </v>
      </c>
      <c r="AN23" s="7" t="str">
        <f>IF(OR(AM$5="M3",AM$5="S",AM$5="",AM$5="STD",AM$5="A",AM$5="AES",AM$5="F",AM$5="Fiber"),
IF(AND(AM$5="M3",MOD(AM22-1,9)=8),"Coax"," "),IF(OR(AM$5="E",AM$5="EMB"),IF(MOD(AM22,9)=0,"—",16*AM22),IF(OR(AM$5="M",AM$5="MADI"),"—",IF(OR(AM$5="IPO",AM$5="IP out"),IF(MOD(AM22-1,18)&gt;=8,"—",16*AM22),"Err"))))</f>
        <v>Coax</v>
      </c>
      <c r="AO23" s="9" t="str">
        <f>IF(OR(AO$5="M3",AO$5="S",AO$5="",AO$5="STD",AO$5="A",AO$5="AES",AO$5="F",AO$5="Fiber")," ",IF(OR(AO$5="E",AO$5="EMB"),IF(MOD(AO22,9)=0,"—",16*AO22-15),IF(OR(AO$5="M",AO$5="MADI"),"—",IF(OR(AO$5="IPO",AO$5="IP out"),IF(MOD(AO22-1,18)&gt;=8,"—",16*AO22-15),"Err"))))</f>
        <v xml:space="preserve"> </v>
      </c>
      <c r="AP23" s="7" t="str">
        <f>IF(OR(AO$5="M3",AO$5="S",AO$5="",AO$5="STD",AO$5="A",AO$5="AES",AO$5="F",AO$5="Fiber"),
IF(AND(AO$5="M3",MOD(AO22-1,9)=8),"Coax"," "),IF(OR(AO$5="E",AO$5="EMB"),IF(MOD(AO22,9)=0,"—",16*AO22),IF(OR(AO$5="M",AO$5="MADI"),"—",IF(OR(AO$5="IPO",AO$5="IP out"),IF(MOD(AO22-1,18)&gt;=8,"—",16*AO22),"Err"))))</f>
        <v>Coax</v>
      </c>
      <c r="AQ23" s="9" t="str">
        <f>IF(OR(AQ$5="M3",AQ$5="S",AQ$5="",AQ$5="STD",AQ$5="A",AQ$5="AES",AQ$5="F",AQ$5="Fiber")," ",IF(OR(AQ$5="E",AQ$5="EMB"),IF(MOD(AQ22,9)=0,"—",16*AQ22-15),IF(OR(AQ$5="M",AQ$5="MADI"),"—",IF(OR(AQ$5="IPO",AQ$5="IP out"),IF(MOD(AQ22-1,18)&gt;=8,"—",16*AQ22-15),"Err"))))</f>
        <v>—</v>
      </c>
      <c r="AR23" s="7" t="str">
        <f>IF(OR(AQ$5="M3",AQ$5="S",AQ$5="",AQ$5="STD",AQ$5="A",AQ$5="AES",AQ$5="F",AQ$5="Fiber"),
IF(AND(AQ$5="M3",MOD(AQ22-1,9)=8),"Coax"," "),IF(OR(AQ$5="E",AQ$5="EMB"),IF(MOD(AQ22,9)=0,"—",16*AQ22),IF(OR(AQ$5="M",AQ$5="MADI"),"—",IF(OR(AQ$5="IPO",AQ$5="IP out"),IF(MOD(AQ22-1,18)&gt;=8,"—",16*AQ22),"Err"))))</f>
        <v>—</v>
      </c>
      <c r="AS23" s="9" t="str">
        <f>IF(OR(AS$5="M3",AS$5="S",AS$5="",AS$5="STD",AS$5="A",AS$5="AES",AS$5="F",AS$5="Fiber")," ",IF(OR(AS$5="E",AS$5="EMB"),IF(MOD(AS22,9)=0,"—",16*AS22-15),IF(OR(AS$5="M",AS$5="MADI"),"—",IF(OR(AS$5="IPO",AS$5="IP out"),IF(MOD(AS22-1,18)&gt;=8,"—",16*AS22-15),"Err"))))</f>
        <v xml:space="preserve"> </v>
      </c>
      <c r="AT23" s="7" t="str">
        <f>IF(OR(AS$5="M3",AS$5="S",AS$5="",AS$5="STD",AS$5="A",AS$5="AES",AS$5="F",AS$5="Fiber"),
IF(AND(AS$5="M3",MOD(AS22-1,9)=8),"Coax"," "),IF(OR(AS$5="E",AS$5="EMB"),IF(MOD(AS22,9)=0,"—",16*AS22),IF(OR(AS$5="M",AS$5="MADI"),"—",IF(OR(AS$5="IPO",AS$5="IP out"),IF(MOD(AS22-1,18)&gt;=8,"—",16*AS22),"Err"))))</f>
        <v>Coax</v>
      </c>
      <c r="AU23" s="9" t="str">
        <f>IF(OR(AU$5="M3",AU$5="S",AU$5="",AU$5="STD",AU$5="A",AU$5="AES",AU$5="F",AU$5="Fiber")," ",IF(OR(AU$5="E",AU$5="EMB"),IF(MOD(AU22,9)=0,"—",16*AU22-15),IF(OR(AU$5="M",AU$5="MADI"),"—",IF(OR(AU$5="IPO",AU$5="IP out"),IF(MOD(AU22-1,18)&gt;=8,"—",16*AU22-15),"Err"))))</f>
        <v xml:space="preserve"> </v>
      </c>
      <c r="AV23" s="7" t="str">
        <f>IF(OR(AU$5="M3",AU$5="S",AU$5="",AU$5="STD",AU$5="A",AU$5="AES",AU$5="F",AU$5="Fiber"),
IF(AND(AU$5="M3",MOD(AU22-1,9)=8),"Coax"," "),IF(OR(AU$5="E",AU$5="EMB"),IF(MOD(AU22,9)=0,"—",16*AU22),IF(OR(AU$5="M",AU$5="MADI"),"—",IF(OR(AU$5="IPO",AU$5="IP out"),IF(MOD(AU22-1,18)&gt;=8,"—",16*AU22),"Err"))))</f>
        <v>Coax</v>
      </c>
      <c r="AW23" s="9" t="str">
        <f>IF(OR(AW$5="M3",AW$5="S",AW$5="",AW$5="STD",AW$5="A",AW$5="AES",AW$5="F",AW$5="Fiber")," ",IF(OR(AW$5="E",AW$5="EMB"),IF(MOD(AW22,9)=0,"—",16*AW22-15),IF(OR(AW$5="M",AW$5="MADI"),"—",IF(OR(AW$5="IPO",AW$5="IP out"),IF(MOD(AW22-1,18)&gt;=8,"—",16*AW22-15),"Err"))))</f>
        <v>—</v>
      </c>
      <c r="AX23" s="7" t="str">
        <f>IF(OR(AW$5="M3",AW$5="S",AW$5="",AW$5="STD",AW$5="A",AW$5="AES",AW$5="F",AW$5="Fiber"),
IF(AND(AW$5="M3",MOD(AW22-1,9)=8),"Coax"," "),IF(OR(AW$5="E",AW$5="EMB"),IF(MOD(AW22,9)=0,"—",16*AW22),IF(OR(AW$5="M",AW$5="MADI"),"—",IF(OR(AW$5="IPO",AW$5="IP out"),IF(MOD(AW22-1,18)&gt;=8,"—",16*AW22),"Err"))))</f>
        <v>—</v>
      </c>
      <c r="AY23" s="9" t="str">
        <f>IF(OR(AY$5="M3",AY$5="S",AY$5="",AY$5="STD",AY$5="A",AY$5="AES",AY$5="F",AY$5="Fiber")," ",IF(OR(AY$5="E",AY$5="EMB"),IF(MOD(AY22,9)=0,"—",16*AY22-15),IF(OR(AY$5="M",AY$5="MADI"),"—",IF(OR(AY$5="IPO",AY$5="IP out"),IF(MOD(AY22-1,18)&gt;=8,"—",16*AY22-15),"Err"))))</f>
        <v xml:space="preserve"> </v>
      </c>
      <c r="AZ23" s="7" t="str">
        <f>IF(OR(AY$5="M3",AY$5="S",AY$5="",AY$5="STD",AY$5="A",AY$5="AES",AY$5="F",AY$5="Fiber"),
IF(AND(AY$5="M3",MOD(AY22-1,9)=8),"Coax"," "),IF(OR(AY$5="E",AY$5="EMB"),IF(MOD(AY22,9)=0,"—",16*AY22),IF(OR(AY$5="M",AY$5="MADI"),"—",IF(OR(AY$5="IPO",AY$5="IP out"),IF(MOD(AY22-1,18)&gt;=8,"—",16*AY22),"Err"))))</f>
        <v>Coax</v>
      </c>
      <c r="BA23" s="9" t="str">
        <f>IF(OR(BA$5="M3",BA$5="S",BA$5="",BA$5="STD",BA$5="A",BA$5="AES",BA$5="F",BA$5="Fiber")," ",IF(OR(BA$5="E",BA$5="EMB"),IF(MOD(BA22,9)=0,"—",16*BA22-15),IF(OR(BA$5="M",BA$5="MADI"),"—",IF(OR(BA$5="IPO",BA$5="IP out"),IF(MOD(BA22-1,18)&gt;=8,"—",16*BA22-15),"Err"))))</f>
        <v xml:space="preserve"> </v>
      </c>
      <c r="BB23" s="7" t="str">
        <f>IF(OR(BA$5="M3",BA$5="S",BA$5="",BA$5="STD",BA$5="A",BA$5="AES",BA$5="F",BA$5="Fiber"),
IF(AND(BA$5="M3",MOD(BA22-1,9)=8),"Coax"," "),IF(OR(BA$5="E",BA$5="EMB"),IF(MOD(BA22,9)=0,"—",16*BA22),IF(OR(BA$5="M",BA$5="MADI"),"—",IF(OR(BA$5="IPO",BA$5="IP out"),IF(MOD(BA22-1,18)&gt;=8,"—",16*BA22),"Err"))))</f>
        <v xml:space="preserve"> </v>
      </c>
      <c r="BC23" s="9" t="str">
        <f>IF(OR(BC$5="M3",BC$5="S",BC$5="",BC$5="STD",BC$5="A",BC$5="AES",BC$5="F",BC$5="Fiber")," ",IF(OR(BC$5="E",BC$5="EMB"),IF(MOD(BC22,9)=0,"—",16*BC22-15),IF(OR(BC$5="M",BC$5="MADI"),"—",IF(OR(BC$5="IPO",BC$5="IP out"),IF(MOD(BC22-1,18)&gt;=8,"—",16*BC22-15),"Err"))))</f>
        <v xml:space="preserve"> </v>
      </c>
      <c r="BD23" s="7" t="str">
        <f>IF(OR(BC$5="M3",BC$5="S",BC$5="",BC$5="STD",BC$5="A",BC$5="AES",BC$5="F",BC$5="Fiber"),
IF(AND(BC$5="M3",MOD(BC22-1,9)=8),"Coax"," "),IF(OR(BC$5="E",BC$5="EMB"),IF(MOD(BC22,9)=0,"—",16*BC22),IF(OR(BC$5="M",BC$5="MADI"),"—",IF(OR(BC$5="IPO",BC$5="IP out"),IF(MOD(BC22-1,18)&gt;=8,"—",16*BC22),"Err"))))</f>
        <v xml:space="preserve"> </v>
      </c>
      <c r="BE23" s="9" t="str">
        <f>IF(OR(BE$5="M3",BE$5="S",BE$5="",BE$5="STD",BE$5="A",BE$5="AES",BE$5="F",BE$5="Fiber")," ",IF(OR(BE$5="E",BE$5="EMB"),IF(MOD(BE22,9)=0,"—",16*BE22-15),IF(OR(BE$5="M",BE$5="MADI"),"—",IF(OR(BE$5="IPO",BE$5="IP out"),IF(MOD(BE22-1,18)&gt;=8,"—",16*BE22-15),"Err"))))</f>
        <v>—</v>
      </c>
      <c r="BF23" s="7" t="str">
        <f>IF(OR(BE$5="M3",BE$5="S",BE$5="",BE$5="STD",BE$5="A",BE$5="AES",BE$5="F",BE$5="Fiber"),
IF(AND(BE$5="M3",MOD(BE22-1,9)=8),"Coax"," "),IF(OR(BE$5="E",BE$5="EMB"),IF(MOD(BE22,9)=0,"—",16*BE22),IF(OR(BE$5="M",BE$5="MADI"),"—",IF(OR(BE$5="IPO",BE$5="IP out"),IF(MOD(BE22-1,18)&gt;=8,"—",16*BE22),"Err"))))</f>
        <v>—</v>
      </c>
      <c r="BG23" s="9" t="str">
        <f>IF(OR(BG$5="M3",BG$5="S",BG$5="",BG$5="STD",BG$5="A",BG$5="AES",BG$5="F",BG$5="Fiber")," ",IF(OR(BG$5="E",BG$5="EMB"),IF(MOD(BG22,9)=0,"—",16*BG22-15),IF(OR(BG$5="M",BG$5="MADI"),"—",IF(OR(BG$5="IPO",BG$5="IP out"),IF(MOD(BG22-1,18)&gt;=8,"—",16*BG22-15),"Err"))))</f>
        <v>—</v>
      </c>
      <c r="BH23" s="7" t="str">
        <f>IF(OR(BG$5="M3",BG$5="S",BG$5="",BG$5="STD",BG$5="A",BG$5="AES",BG$5="F",BG$5="Fiber"),
IF(AND(BG$5="M3",MOD(BG22-1,9)=8),"Coax"," "),IF(OR(BG$5="E",BG$5="EMB"),IF(MOD(BG22,9)=0,"—",16*BG22),IF(OR(BG$5="M",BG$5="MADI"),"—",IF(OR(BG$5="IPO",BG$5="IP out"),IF(MOD(BG22-1,18)&gt;=8,"—",16*BG22),"Err"))))</f>
        <v>—</v>
      </c>
      <c r="BI23" s="9" t="str">
        <f>IF(OR(BI$5="M3",BI$5="S",BI$5="",BI$5="STD",BI$5="A",BI$5="AES",BI$5="F",BI$5="Fiber")," ",IF(OR(BI$5="E",BI$5="EMB"),IF(MOD(BI22,9)=0,"—",16*BI22-15),IF(OR(BI$5="M",BI$5="MADI"),"—",IF(OR(BI$5="IPO",BI$5="IP out"),IF(MOD(BI22-1,18)&gt;=8,"—",16*BI22-15),"Err"))))</f>
        <v xml:space="preserve"> </v>
      </c>
      <c r="BJ23" s="7" t="str">
        <f>IF(OR(BI$5="M3",BI$5="S",BI$5="",BI$5="STD",BI$5="A",BI$5="AES",BI$5="F",BI$5="Fiber"),
IF(AND(BI$5="M3",MOD(BI22-1,9)=8),"Coax"," "),IF(OR(BI$5="E",BI$5="EMB"),IF(MOD(BI22,9)=0,"—",16*BI22),IF(OR(BI$5="M",BI$5="MADI"),"—",IF(OR(BI$5="IPO",BI$5="IP out"),IF(MOD(BI22-1,18)&gt;=8,"—",16*BI22),"Err"))))</f>
        <v xml:space="preserve"> </v>
      </c>
      <c r="BK23" s="9" t="str">
        <f>IF(OR(BK$5="M3",BK$5="S",BK$5="",BK$5="STD",BK$5="A",BK$5="AES",BK$5="F",BK$5="Fiber")," ",IF(OR(BK$5="E",BK$5="EMB"),IF(MOD(BK22,9)=0,"—",16*BK22-15),IF(OR(BK$5="M",BK$5="MADI"),"—",IF(OR(BK$5="IPO",BK$5="IP out"),IF(MOD(BK22-1,18)&gt;=8,"—",16*BK22-15),"Err"))))</f>
        <v xml:space="preserve"> </v>
      </c>
      <c r="BL23" s="7" t="str">
        <f>IF(OR(BK$5="M3",BK$5="S",BK$5="",BK$5="STD",BK$5="A",BK$5="AES",BK$5="F",BK$5="Fiber"),
IF(AND(BK$5="M3",MOD(BK22-1,9)=8),"Coax"," "),IF(OR(BK$5="E",BK$5="EMB"),IF(MOD(BK22,9)=0,"—",16*BK22),IF(OR(BK$5="M",BK$5="MADI"),"—",IF(OR(BK$5="IPO",BK$5="IP out"),IF(MOD(BK22-1,18)&gt;=8,"—",16*BK22),"Err"))))</f>
        <v xml:space="preserve"> </v>
      </c>
      <c r="BM23" s="11"/>
      <c r="BN23" s="14"/>
    </row>
    <row r="24" spans="1:66" s="1" customFormat="1" x14ac:dyDescent="0.25">
      <c r="A24" s="41">
        <f>(A$2)*18-8</f>
        <v>1000</v>
      </c>
      <c r="B24" s="42"/>
      <c r="C24" s="10">
        <f>(C$2)*18-8</f>
        <v>982</v>
      </c>
      <c r="D24" s="39"/>
      <c r="E24" s="10">
        <f>(E$2)*18-8</f>
        <v>964</v>
      </c>
      <c r="F24" s="39"/>
      <c r="G24" s="10">
        <f>(G$2)*18-8</f>
        <v>946</v>
      </c>
      <c r="H24" s="39"/>
      <c r="I24" s="10">
        <f>(I$2)*18-8</f>
        <v>928</v>
      </c>
      <c r="J24" s="39"/>
      <c r="K24" s="10">
        <f>(K$2)*18-8</f>
        <v>910</v>
      </c>
      <c r="L24" s="39"/>
      <c r="M24" s="10">
        <f>(M$2)*18-8</f>
        <v>892</v>
      </c>
      <c r="N24" s="39"/>
      <c r="O24" s="10">
        <f>(O$2)*18-8</f>
        <v>874</v>
      </c>
      <c r="P24" s="39"/>
      <c r="Q24" s="10">
        <f>(Q$2)*18-8</f>
        <v>712</v>
      </c>
      <c r="R24" s="39"/>
      <c r="S24" s="10">
        <f>(S$2)*18-8</f>
        <v>694</v>
      </c>
      <c r="T24" s="39"/>
      <c r="U24" s="10">
        <f>(U$2)*18-8</f>
        <v>676</v>
      </c>
      <c r="V24" s="39"/>
      <c r="W24" s="10">
        <f>(W$2)*18-8</f>
        <v>658</v>
      </c>
      <c r="X24" s="39"/>
      <c r="Y24" s="10">
        <f>(Y$2)*18-8</f>
        <v>640</v>
      </c>
      <c r="Z24" s="39"/>
      <c r="AA24" s="10">
        <f>(AA$2)*18-8</f>
        <v>622</v>
      </c>
      <c r="AB24" s="39"/>
      <c r="AC24" s="10">
        <f>(AC$2)*18-8</f>
        <v>604</v>
      </c>
      <c r="AD24" s="39"/>
      <c r="AE24" s="10">
        <f>(AE$2)*18-8</f>
        <v>586</v>
      </c>
      <c r="AF24" s="39"/>
      <c r="AG24" s="10">
        <f>(AG$2)*18-8</f>
        <v>424</v>
      </c>
      <c r="AH24" s="39"/>
      <c r="AI24" s="10">
        <f>(AI$2)*18-8</f>
        <v>406</v>
      </c>
      <c r="AJ24" s="39"/>
      <c r="AK24" s="10">
        <f>(AK$2)*18-8</f>
        <v>388</v>
      </c>
      <c r="AL24" s="39"/>
      <c r="AM24" s="10">
        <f>(AM$2)*18-8</f>
        <v>370</v>
      </c>
      <c r="AN24" s="39"/>
      <c r="AO24" s="10">
        <f>(AO$2)*18-8</f>
        <v>352</v>
      </c>
      <c r="AP24" s="39"/>
      <c r="AQ24" s="10">
        <f>(AQ$2)*18-8</f>
        <v>334</v>
      </c>
      <c r="AR24" s="39"/>
      <c r="AS24" s="10">
        <f>(AS$2)*18-8</f>
        <v>316</v>
      </c>
      <c r="AT24" s="39"/>
      <c r="AU24" s="10">
        <f>(AU$2)*18-8</f>
        <v>298</v>
      </c>
      <c r="AV24" s="39"/>
      <c r="AW24" s="10">
        <f>(AW$2)*18-8</f>
        <v>136</v>
      </c>
      <c r="AX24" s="39"/>
      <c r="AY24" s="10">
        <f>(AY$2)*18-8</f>
        <v>118</v>
      </c>
      <c r="AZ24" s="39"/>
      <c r="BA24" s="10">
        <f>(BA$2)*18-8</f>
        <v>100</v>
      </c>
      <c r="BB24" s="39"/>
      <c r="BC24" s="10">
        <f>(BC$2)*18-8</f>
        <v>82</v>
      </c>
      <c r="BD24" s="39"/>
      <c r="BE24" s="10">
        <f>(BE$2)*18-8</f>
        <v>64</v>
      </c>
      <c r="BF24" s="39"/>
      <c r="BG24" s="10">
        <f>(BG$2)*18-8</f>
        <v>46</v>
      </c>
      <c r="BH24" s="39"/>
      <c r="BI24" s="10">
        <f>(BI$2)*18-8</f>
        <v>28</v>
      </c>
      <c r="BJ24" s="39"/>
      <c r="BK24" s="10">
        <f>(BK$2)*18-8</f>
        <v>10</v>
      </c>
      <c r="BL24" s="26"/>
      <c r="BM24" s="3"/>
      <c r="BN24" s="13"/>
    </row>
    <row r="25" spans="1:66" s="5" customFormat="1" ht="13.5" x14ac:dyDescent="0.25">
      <c r="A25" s="9" t="str">
        <f>IF(OR(A$5="M3",A$5="S",A$5="",A$5="STD",A$5="A",A$5="AES",A$5="F",A$5="Fiber")," ",IF(OR(A$5="E",A$5="EMB"),IF(MOD(A24,9)=0,"—",16*A24-15),IF(OR(A$5="M",A$5="MADI"),"—",IF(OR(A$5="IPO",A$5="IP out"),IF(MOD(A24-1,18)&gt;=8,"—",16*A24-15),"Err"))))</f>
        <v>—</v>
      </c>
      <c r="B25" s="7" t="str">
        <f>IF(OR(A$5="M3",A$5="S",A$5="",A$5="STD",A$5="A",A$5="AES",A$5="F",A$5="Fiber"),
IF(AND(A$5="M3",MOD(A24-1,9)=8),"Coax"," "),IF(OR(A$5="E",A$5="EMB"),IF(MOD(A24,9)=0,"—",16*A24),IF(OR(A$5="M",A$5="MADI"),"—",IF(OR(A$5="IPO",A$5="IP out"),IF(MOD(A24-1,18)&gt;=8,"—",16*A24),"Err"))))</f>
        <v>—</v>
      </c>
      <c r="C25" s="9" t="str">
        <f>IF(OR(C$5="M3",C$5="S",C$5="",C$5="STD",C$5="A",C$5="AES",C$5="F",C$5="Fiber")," ",IF(OR(C$5="E",C$5="EMB"),IF(MOD(C24,9)=0,"—",16*C24-15),IF(OR(C$5="M",C$5="MADI"),"—",IF(OR(C$5="IPO",C$5="IP out"),IF(MOD(C24-1,18)&gt;=8,"—",16*C24-15),"Err"))))</f>
        <v xml:space="preserve"> </v>
      </c>
      <c r="D25" s="7" t="str">
        <f>IF(OR(C$5="M3",C$5="S",C$5="",C$5="STD",C$5="A",C$5="AES",C$5="F",C$5="Fiber"),
IF(AND(C$5="M3",MOD(C24-1,9)=8),"Coax"," "),IF(OR(C$5="E",C$5="EMB"),IF(MOD(C24,9)=0,"—",16*C24),IF(OR(C$5="M",C$5="MADI"),"—",IF(OR(C$5="IPO",C$5="IP out"),IF(MOD(C24-1,18)&gt;=8,"—",16*C24),"Err"))))</f>
        <v xml:space="preserve"> </v>
      </c>
      <c r="E25" s="9" t="str">
        <f>IF(OR(E$5="M3",E$5="S",E$5="",E$5="STD",E$5="A",E$5="AES",E$5="F",E$5="Fiber")," ",IF(OR(E$5="E",E$5="EMB"),IF(MOD(E24,9)=0,"—",16*E24-15),IF(OR(E$5="M",E$5="MADI"),"—",IF(OR(E$5="IPO",E$5="IP out"),IF(MOD(E24-1,18)&gt;=8,"—",16*E24-15),"Err"))))</f>
        <v xml:space="preserve"> </v>
      </c>
      <c r="F25" s="7" t="str">
        <f>IF(OR(E$5="M3",E$5="S",E$5="",E$5="STD",E$5="A",E$5="AES",E$5="F",E$5="Fiber"),
IF(AND(E$5="M3",MOD(E24-1,9)=8),"Coax"," "),IF(OR(E$5="E",E$5="EMB"),IF(MOD(E24,9)=0,"—",16*E24),IF(OR(E$5="M",E$5="MADI"),"—",IF(OR(E$5="IPO",E$5="IP out"),IF(MOD(E24-1,18)&gt;=8,"—",16*E24),"Err"))))</f>
        <v xml:space="preserve"> </v>
      </c>
      <c r="G25" s="9" t="str">
        <f>IF(OR(G$5="M3",G$5="S",G$5="",G$5="STD",G$5="A",G$5="AES",G$5="F",G$5="Fiber")," ",IF(OR(G$5="E",G$5="EMB"),IF(MOD(G24,9)=0,"—",16*G24-15),IF(OR(G$5="M",G$5="MADI"),"—",IF(OR(G$5="IPO",G$5="IP out"),IF(MOD(G24-1,18)&gt;=8,"—",16*G24-15),"Err"))))</f>
        <v xml:space="preserve"> </v>
      </c>
      <c r="H25" s="7" t="str">
        <f>IF(OR(G$5="M3",G$5="S",G$5="",G$5="STD",G$5="A",G$5="AES",G$5="F",G$5="Fiber"),
IF(AND(G$5="M3",MOD(G24-1,9)=8),"Coax"," "),IF(OR(G$5="E",G$5="EMB"),IF(MOD(G24,9)=0,"—",16*G24),IF(OR(G$5="M",G$5="MADI"),"—",IF(OR(G$5="IPO",G$5="IP out"),IF(MOD(G24-1,18)&gt;=8,"—",16*G24),"Err"))))</f>
        <v xml:space="preserve"> </v>
      </c>
      <c r="I25" s="9" t="str">
        <f>IF(OR(I$5="M3",I$5="S",I$5="",I$5="STD",I$5="A",I$5="AES",I$5="F",I$5="Fiber")," ",IF(OR(I$5="E",I$5="EMB"),IF(MOD(I24,9)=0,"—",16*I24-15),IF(OR(I$5="M",I$5="MADI"),"—",IF(OR(I$5="IPO",I$5="IP out"),IF(MOD(I24-1,18)&gt;=8,"—",16*I24-15),"Err"))))</f>
        <v>—</v>
      </c>
      <c r="J25" s="7" t="str">
        <f>IF(OR(I$5="M3",I$5="S",I$5="",I$5="STD",I$5="A",I$5="AES",I$5="F",I$5="Fiber"),
IF(AND(I$5="M3",MOD(I24-1,9)=8),"Coax"," "),IF(OR(I$5="E",I$5="EMB"),IF(MOD(I24,9)=0,"—",16*I24),IF(OR(I$5="M",I$5="MADI"),"—",IF(OR(I$5="IPO",I$5="IP out"),IF(MOD(I24-1,18)&gt;=8,"—",16*I24),"Err"))))</f>
        <v>—</v>
      </c>
      <c r="K25" s="9">
        <f>IF(OR(K$5="M3",K$5="S",K$5="",K$5="STD",K$5="A",K$5="AES",K$5="F",K$5="Fiber")," ",IF(OR(K$5="E",K$5="EMB"),IF(MOD(K24,9)=0,"—",16*K24-15),IF(OR(K$5="M",K$5="MADI"),"—",IF(OR(K$5="IPO",K$5="IP out"),IF(MOD(K24-1,18)&gt;=8,"—",16*K24-15),"Err"))))</f>
        <v>14545</v>
      </c>
      <c r="L25" s="7">
        <f>IF(OR(K$5="M3",K$5="S",K$5="",K$5="STD",K$5="A",K$5="AES",K$5="F",K$5="Fiber"),
IF(AND(K$5="M3",MOD(K24-1,9)=8),"Coax"," "),IF(OR(K$5="E",K$5="EMB"),IF(MOD(K24,9)=0,"—",16*K24),IF(OR(K$5="M",K$5="MADI"),"—",IF(OR(K$5="IPO",K$5="IP out"),IF(MOD(K24-1,18)&gt;=8,"—",16*K24),"Err"))))</f>
        <v>14560</v>
      </c>
      <c r="M25" s="9" t="str">
        <f>IF(OR(M$5="M3",M$5="S",M$5="",M$5="STD",M$5="A",M$5="AES",M$5="F",M$5="Fiber")," ",IF(OR(M$5="E",M$5="EMB"),IF(MOD(M24,9)=0,"—",16*M24-15),IF(OR(M$5="M",M$5="MADI"),"—",IF(OR(M$5="IPO",M$5="IP out"),IF(MOD(M24-1,18)&gt;=8,"—",16*M24-15),"Err"))))</f>
        <v xml:space="preserve"> </v>
      </c>
      <c r="N25" s="7" t="str">
        <f>IF(OR(M$5="M3",M$5="S",M$5="",M$5="STD",M$5="A",M$5="AES",M$5="F",M$5="Fiber"),
IF(AND(M$5="M3",MOD(M24-1,9)=8),"Coax"," "),IF(OR(M$5="E",M$5="EMB"),IF(MOD(M24,9)=0,"—",16*M24),IF(OR(M$5="M",M$5="MADI"),"—",IF(OR(M$5="IPO",M$5="IP out"),IF(MOD(M24-1,18)&gt;=8,"—",16*M24),"Err"))))</f>
        <v xml:space="preserve"> </v>
      </c>
      <c r="O25" s="9" t="str">
        <f>IF(OR(O$5="M3",O$5="S",O$5="",O$5="STD",O$5="A",O$5="AES",O$5="F",O$5="Fiber")," ",IF(OR(O$5="E",O$5="EMB"),IF(MOD(O24,9)=0,"—",16*O24-15),IF(OR(O$5="M",O$5="MADI"),"—",IF(OR(O$5="IPO",O$5="IP out"),IF(MOD(O24-1,18)&gt;=8,"—",16*O24-15),"Err"))))</f>
        <v xml:space="preserve"> </v>
      </c>
      <c r="P25" s="7" t="str">
        <f>IF(OR(O$5="M3",O$5="S",O$5="",O$5="STD",O$5="A",O$5="AES",O$5="F",O$5="Fiber"),
IF(AND(O$5="M3",MOD(O24-1,9)=8),"Coax"," "),IF(OR(O$5="E",O$5="EMB"),IF(MOD(O24,9)=0,"—",16*O24),IF(OR(O$5="M",O$5="MADI"),"—",IF(OR(O$5="IPO",O$5="IP out"),IF(MOD(O24-1,18)&gt;=8,"—",16*O24),"Err"))))</f>
        <v xml:space="preserve"> </v>
      </c>
      <c r="Q25" s="9" t="str">
        <f>IF(OR(Q$5="M3",Q$5="S",Q$5="",Q$5="STD",Q$5="A",Q$5="AES",Q$5="F",Q$5="Fiber")," ",IF(OR(Q$5="E",Q$5="EMB"),IF(MOD(Q24,9)=0,"—",16*Q24-15),IF(OR(Q$5="M",Q$5="MADI"),"—",IF(OR(Q$5="IPO",Q$5="IP out"),IF(MOD(Q24-1,18)&gt;=8,"—",16*Q24-15),"Err"))))</f>
        <v>—</v>
      </c>
      <c r="R25" s="7" t="str">
        <f>IF(OR(Q$5="M3",Q$5="S",Q$5="",Q$5="STD",Q$5="A",Q$5="AES",Q$5="F",Q$5="Fiber"),
IF(AND(Q$5="M3",MOD(Q24-1,9)=8),"Coax"," "),IF(OR(Q$5="E",Q$5="EMB"),IF(MOD(Q24,9)=0,"—",16*Q24),IF(OR(Q$5="M",Q$5="MADI"),"—",IF(OR(Q$5="IPO",Q$5="IP out"),IF(MOD(Q24-1,18)&gt;=8,"—",16*Q24),"Err"))))</f>
        <v>—</v>
      </c>
      <c r="S25" s="9" t="str">
        <f>IF(OR(S$5="M3",S$5="S",S$5="",S$5="STD",S$5="A",S$5="AES",S$5="F",S$5="Fiber")," ",IF(OR(S$5="E",S$5="EMB"),IF(MOD(S24,9)=0,"—",16*S24-15),IF(OR(S$5="M",S$5="MADI"),"—",IF(OR(S$5="IPO",S$5="IP out"),IF(MOD(S24-1,18)&gt;=8,"—",16*S24-15),"Err"))))</f>
        <v xml:space="preserve"> </v>
      </c>
      <c r="T25" s="7" t="str">
        <f>IF(OR(S$5="M3",S$5="S",S$5="",S$5="STD",S$5="A",S$5="AES",S$5="F",S$5="Fiber"),
IF(AND(S$5="M3",MOD(S24-1,9)=8),"Coax"," "),IF(OR(S$5="E",S$5="EMB"),IF(MOD(S24,9)=0,"—",16*S24),IF(OR(S$5="M",S$5="MADI"),"—",IF(OR(S$5="IPO",S$5="IP out"),IF(MOD(S24-1,18)&gt;=8,"—",16*S24),"Err"))))</f>
        <v xml:space="preserve"> </v>
      </c>
      <c r="U25" s="9" t="str">
        <f>IF(OR(U$5="M3",U$5="S",U$5="",U$5="STD",U$5="A",U$5="AES",U$5="F",U$5="Fiber")," ",IF(OR(U$5="E",U$5="EMB"),IF(MOD(U24,9)=0,"—",16*U24-15),IF(OR(U$5="M",U$5="MADI"),"—",IF(OR(U$5="IPO",U$5="IP out"),IF(MOD(U24-1,18)&gt;=8,"—",16*U24-15),"Err"))))</f>
        <v xml:space="preserve"> </v>
      </c>
      <c r="V25" s="7" t="str">
        <f>IF(OR(U$5="M3",U$5="S",U$5="",U$5="STD",U$5="A",U$5="AES",U$5="F",U$5="Fiber"),
IF(AND(U$5="M3",MOD(U24-1,9)=8),"Coax"," "),IF(OR(U$5="E",U$5="EMB"),IF(MOD(U24,9)=0,"—",16*U24),IF(OR(U$5="M",U$5="MADI"),"—",IF(OR(U$5="IPO",U$5="IP out"),IF(MOD(U24-1,18)&gt;=8,"—",16*U24),"Err"))))</f>
        <v xml:space="preserve"> </v>
      </c>
      <c r="W25" s="9" t="str">
        <f>IF(OR(W$5="M3",W$5="S",W$5="",W$5="STD",W$5="A",W$5="AES",W$5="F",W$5="Fiber")," ",IF(OR(W$5="E",W$5="EMB"),IF(MOD(W24,9)=0,"—",16*W24-15),IF(OR(W$5="M",W$5="MADI"),"—",IF(OR(W$5="IPO",W$5="IP out"),IF(MOD(W24-1,18)&gt;=8,"—",16*W24-15),"Err"))))</f>
        <v xml:space="preserve"> </v>
      </c>
      <c r="X25" s="7" t="str">
        <f>IF(OR(W$5="M3",W$5="S",W$5="",W$5="STD",W$5="A",W$5="AES",W$5="F",W$5="Fiber"),
IF(AND(W$5="M3",MOD(W24-1,9)=8),"Coax"," "),IF(OR(W$5="E",W$5="EMB"),IF(MOD(W24,9)=0,"—",16*W24),IF(OR(W$5="M",W$5="MADI"),"—",IF(OR(W$5="IPO",W$5="IP out"),IF(MOD(W24-1,18)&gt;=8,"—",16*W24),"Err"))))</f>
        <v xml:space="preserve"> </v>
      </c>
      <c r="Y25" s="9" t="str">
        <f>IF(OR(Y$5="M3",Y$5="S",Y$5="",Y$5="STD",Y$5="A",Y$5="AES",Y$5="F",Y$5="Fiber")," ",IF(OR(Y$5="E",Y$5="EMB"),IF(MOD(Y24,9)=0,"—",16*Y24-15),IF(OR(Y$5="M",Y$5="MADI"),"—",IF(OR(Y$5="IPO",Y$5="IP out"),IF(MOD(Y24-1,18)&gt;=8,"—",16*Y24-15),"Err"))))</f>
        <v>—</v>
      </c>
      <c r="Z25" s="7" t="str">
        <f>IF(OR(Y$5="M3",Y$5="S",Y$5="",Y$5="STD",Y$5="A",Y$5="AES",Y$5="F",Y$5="Fiber"),
IF(AND(Y$5="M3",MOD(Y24-1,9)=8),"Coax"," "),IF(OR(Y$5="E",Y$5="EMB"),IF(MOD(Y24,9)=0,"—",16*Y24),IF(OR(Y$5="M",Y$5="MADI"),"—",IF(OR(Y$5="IPO",Y$5="IP out"),IF(MOD(Y24-1,18)&gt;=8,"—",16*Y24),"Err"))))</f>
        <v>—</v>
      </c>
      <c r="AA25" s="9">
        <f>IF(OR(AA$5="M3",AA$5="S",AA$5="",AA$5="STD",AA$5="A",AA$5="AES",AA$5="F",AA$5="Fiber")," ",IF(OR(AA$5="E",AA$5="EMB"),IF(MOD(AA24,9)=0,"—",16*AA24-15),IF(OR(AA$5="M",AA$5="MADI"),"—",IF(OR(AA$5="IPO",AA$5="IP out"),IF(MOD(AA24-1,18)&gt;=8,"—",16*AA24-15),"Err"))))</f>
        <v>9937</v>
      </c>
      <c r="AB25" s="7">
        <f>IF(OR(AA$5="M3",AA$5="S",AA$5="",AA$5="STD",AA$5="A",AA$5="AES",AA$5="F",AA$5="Fiber"),
IF(AND(AA$5="M3",MOD(AA24-1,9)=8),"Coax"," "),IF(OR(AA$5="E",AA$5="EMB"),IF(MOD(AA24,9)=0,"—",16*AA24),IF(OR(AA$5="M",AA$5="MADI"),"—",IF(OR(AA$5="IPO",AA$5="IP out"),IF(MOD(AA24-1,18)&gt;=8,"—",16*AA24),"Err"))))</f>
        <v>9952</v>
      </c>
      <c r="AC25" s="9" t="str">
        <f>IF(OR(AC$5="M3",AC$5="S",AC$5="",AC$5="STD",AC$5="A",AC$5="AES",AC$5="F",AC$5="Fiber")," ",IF(OR(AC$5="E",AC$5="EMB"),IF(MOD(AC24,9)=0,"—",16*AC24-15),IF(OR(AC$5="M",AC$5="MADI"),"—",IF(OR(AC$5="IPO",AC$5="IP out"),IF(MOD(AC24-1,18)&gt;=8,"—",16*AC24-15),"Err"))))</f>
        <v xml:space="preserve"> </v>
      </c>
      <c r="AD25" s="7" t="str">
        <f>IF(OR(AC$5="M3",AC$5="S",AC$5="",AC$5="STD",AC$5="A",AC$5="AES",AC$5="F",AC$5="Fiber"),
IF(AND(AC$5="M3",MOD(AC24-1,9)=8),"Coax"," "),IF(OR(AC$5="E",AC$5="EMB"),IF(MOD(AC24,9)=0,"—",16*AC24),IF(OR(AC$5="M",AC$5="MADI"),"—",IF(OR(AC$5="IPO",AC$5="IP out"),IF(MOD(AC24-1,18)&gt;=8,"—",16*AC24),"Err"))))</f>
        <v xml:space="preserve"> </v>
      </c>
      <c r="AE25" s="9" t="str">
        <f>IF(OR(AE$5="M3",AE$5="S",AE$5="",AE$5="STD",AE$5="A",AE$5="AES",AE$5="F",AE$5="Fiber")," ",IF(OR(AE$5="E",AE$5="EMB"),IF(MOD(AE24,9)=0,"—",16*AE24-15),IF(OR(AE$5="M",AE$5="MADI"),"—",IF(OR(AE$5="IPO",AE$5="IP out"),IF(MOD(AE24-1,18)&gt;=8,"—",16*AE24-15),"Err"))))</f>
        <v xml:space="preserve"> </v>
      </c>
      <c r="AF25" s="7" t="str">
        <f>IF(OR(AE$5="M3",AE$5="S",AE$5="",AE$5="STD",AE$5="A",AE$5="AES",AE$5="F",AE$5="Fiber"),
IF(AND(AE$5="M3",MOD(AE24-1,9)=8),"Coax"," "),IF(OR(AE$5="E",AE$5="EMB"),IF(MOD(AE24,9)=0,"—",16*AE24),IF(OR(AE$5="M",AE$5="MADI"),"—",IF(OR(AE$5="IPO",AE$5="IP out"),IF(MOD(AE24-1,18)&gt;=8,"—",16*AE24),"Err"))))</f>
        <v xml:space="preserve"> </v>
      </c>
      <c r="AG25" s="9" t="str">
        <f>IF(OR(AG$5="M3",AG$5="S",AG$5="",AG$5="STD",AG$5="A",AG$5="AES",AG$5="F",AG$5="Fiber")," ",IF(OR(AG$5="E",AG$5="EMB"),IF(MOD(AG24,9)=0,"—",16*AG24-15),IF(OR(AG$5="M",AG$5="MADI"),"—",IF(OR(AG$5="IPO",AG$5="IP out"),IF(MOD(AG24-1,18)&gt;=8,"—",16*AG24-15),"Err"))))</f>
        <v xml:space="preserve"> </v>
      </c>
      <c r="AH25" s="7" t="str">
        <f>IF(OR(AG$5="M3",AG$5="S",AG$5="",AG$5="STD",AG$5="A",AG$5="AES",AG$5="F",AG$5="Fiber"),
IF(AND(AG$5="M3",MOD(AG24-1,9)=8),"Coax"," "),IF(OR(AG$5="E",AG$5="EMB"),IF(MOD(AG24,9)=0,"—",16*AG24),IF(OR(AG$5="M",AG$5="MADI"),"—",IF(OR(AG$5="IPO",AG$5="IP out"),IF(MOD(AG24-1,18)&gt;=8,"—",16*AG24),"Err"))))</f>
        <v xml:space="preserve"> </v>
      </c>
      <c r="AI25" s="9" t="str">
        <f>IF(OR(AI$5="M3",AI$5="S",AI$5="",AI$5="STD",AI$5="A",AI$5="AES",AI$5="F",AI$5="Fiber")," ",IF(OR(AI$5="E",AI$5="EMB"),IF(MOD(AI24,9)=0,"—",16*AI24-15),IF(OR(AI$5="M",AI$5="MADI"),"—",IF(OR(AI$5="IPO",AI$5="IP out"),IF(MOD(AI24-1,18)&gt;=8,"—",16*AI24-15),"Err"))))</f>
        <v xml:space="preserve"> </v>
      </c>
      <c r="AJ25" s="7" t="str">
        <f>IF(OR(AI$5="M3",AI$5="S",AI$5="",AI$5="STD",AI$5="A",AI$5="AES",AI$5="F",AI$5="Fiber"),
IF(AND(AI$5="M3",MOD(AI24-1,9)=8),"Coax"," "),IF(OR(AI$5="E",AI$5="EMB"),IF(MOD(AI24,9)=0,"—",16*AI24),IF(OR(AI$5="M",AI$5="MADI"),"—",IF(OR(AI$5="IPO",AI$5="IP out"),IF(MOD(AI24-1,18)&gt;=8,"—",16*AI24),"Err"))))</f>
        <v xml:space="preserve"> </v>
      </c>
      <c r="AK25" s="9" t="str">
        <f>IF(OR(AK$5="M3",AK$5="S",AK$5="",AK$5="STD",AK$5="A",AK$5="AES",AK$5="F",AK$5="Fiber")," ",IF(OR(AK$5="E",AK$5="EMB"),IF(MOD(AK24,9)=0,"—",16*AK24-15),IF(OR(AK$5="M",AK$5="MADI"),"—",IF(OR(AK$5="IPO",AK$5="IP out"),IF(MOD(AK24-1,18)&gt;=8,"—",16*AK24-15),"Err"))))</f>
        <v xml:space="preserve"> </v>
      </c>
      <c r="AL25" s="7" t="str">
        <f>IF(OR(AK$5="M3",AK$5="S",AK$5="",AK$5="STD",AK$5="A",AK$5="AES",AK$5="F",AK$5="Fiber"),
IF(AND(AK$5="M3",MOD(AK24-1,9)=8),"Coax"," "),IF(OR(AK$5="E",AK$5="EMB"),IF(MOD(AK24,9)=0,"—",16*AK24),IF(OR(AK$5="M",AK$5="MADI"),"—",IF(OR(AK$5="IPO",AK$5="IP out"),IF(MOD(AK24-1,18)&gt;=8,"—",16*AK24),"Err"))))</f>
        <v xml:space="preserve"> </v>
      </c>
      <c r="AM25" s="9" t="str">
        <f>IF(OR(AM$5="M3",AM$5="S",AM$5="",AM$5="STD",AM$5="A",AM$5="AES",AM$5="F",AM$5="Fiber")," ",IF(OR(AM$5="E",AM$5="EMB"),IF(MOD(AM24,9)=0,"—",16*AM24-15),IF(OR(AM$5="M",AM$5="MADI"),"—",IF(OR(AM$5="IPO",AM$5="IP out"),IF(MOD(AM24-1,18)&gt;=8,"—",16*AM24-15),"Err"))))</f>
        <v xml:space="preserve"> </v>
      </c>
      <c r="AN25" s="7" t="str">
        <f>IF(OR(AM$5="M3",AM$5="S",AM$5="",AM$5="STD",AM$5="A",AM$5="AES",AM$5="F",AM$5="Fiber"),
IF(AND(AM$5="M3",MOD(AM24-1,9)=8),"Coax"," "),IF(OR(AM$5="E",AM$5="EMB"),IF(MOD(AM24,9)=0,"—",16*AM24),IF(OR(AM$5="M",AM$5="MADI"),"—",IF(OR(AM$5="IPO",AM$5="IP out"),IF(MOD(AM24-1,18)&gt;=8,"—",16*AM24),"Err"))))</f>
        <v xml:space="preserve"> </v>
      </c>
      <c r="AO25" s="9" t="str">
        <f>IF(OR(AO$5="M3",AO$5="S",AO$5="",AO$5="STD",AO$5="A",AO$5="AES",AO$5="F",AO$5="Fiber")," ",IF(OR(AO$5="E",AO$5="EMB"),IF(MOD(AO24,9)=0,"—",16*AO24-15),IF(OR(AO$5="M",AO$5="MADI"),"—",IF(OR(AO$5="IPO",AO$5="IP out"),IF(MOD(AO24-1,18)&gt;=8,"—",16*AO24-15),"Err"))))</f>
        <v xml:space="preserve"> </v>
      </c>
      <c r="AP25" s="7" t="str">
        <f>IF(OR(AO$5="M3",AO$5="S",AO$5="",AO$5="STD",AO$5="A",AO$5="AES",AO$5="F",AO$5="Fiber"),
IF(AND(AO$5="M3",MOD(AO24-1,9)=8),"Coax"," "),IF(OR(AO$5="E",AO$5="EMB"),IF(MOD(AO24,9)=0,"—",16*AO24),IF(OR(AO$5="M",AO$5="MADI"),"—",IF(OR(AO$5="IPO",AO$5="IP out"),IF(MOD(AO24-1,18)&gt;=8,"—",16*AO24),"Err"))))</f>
        <v xml:space="preserve"> </v>
      </c>
      <c r="AQ25" s="9">
        <f>IF(OR(AQ$5="M3",AQ$5="S",AQ$5="",AQ$5="STD",AQ$5="A",AQ$5="AES",AQ$5="F",AQ$5="Fiber")," ",IF(OR(AQ$5="E",AQ$5="EMB"),IF(MOD(AQ24,9)=0,"—",16*AQ24-15),IF(OR(AQ$5="M",AQ$5="MADI"),"—",IF(OR(AQ$5="IPO",AQ$5="IP out"),IF(MOD(AQ24-1,18)&gt;=8,"—",16*AQ24-15),"Err"))))</f>
        <v>5329</v>
      </c>
      <c r="AR25" s="7">
        <f>IF(OR(AQ$5="M3",AQ$5="S",AQ$5="",AQ$5="STD",AQ$5="A",AQ$5="AES",AQ$5="F",AQ$5="Fiber"),
IF(AND(AQ$5="M3",MOD(AQ24-1,9)=8),"Coax"," "),IF(OR(AQ$5="E",AQ$5="EMB"),IF(MOD(AQ24,9)=0,"—",16*AQ24),IF(OR(AQ$5="M",AQ$5="MADI"),"—",IF(OR(AQ$5="IPO",AQ$5="IP out"),IF(MOD(AQ24-1,18)&gt;=8,"—",16*AQ24),"Err"))))</f>
        <v>5344</v>
      </c>
      <c r="AS25" s="9" t="str">
        <f>IF(OR(AS$5="M3",AS$5="S",AS$5="",AS$5="STD",AS$5="A",AS$5="AES",AS$5="F",AS$5="Fiber")," ",IF(OR(AS$5="E",AS$5="EMB"),IF(MOD(AS24,9)=0,"—",16*AS24-15),IF(OR(AS$5="M",AS$5="MADI"),"—",IF(OR(AS$5="IPO",AS$5="IP out"),IF(MOD(AS24-1,18)&gt;=8,"—",16*AS24-15),"Err"))))</f>
        <v xml:space="preserve"> </v>
      </c>
      <c r="AT25" s="7" t="str">
        <f>IF(OR(AS$5="M3",AS$5="S",AS$5="",AS$5="STD",AS$5="A",AS$5="AES",AS$5="F",AS$5="Fiber"),
IF(AND(AS$5="M3",MOD(AS24-1,9)=8),"Coax"," "),IF(OR(AS$5="E",AS$5="EMB"),IF(MOD(AS24,9)=0,"—",16*AS24),IF(OR(AS$5="M",AS$5="MADI"),"—",IF(OR(AS$5="IPO",AS$5="IP out"),IF(MOD(AS24-1,18)&gt;=8,"—",16*AS24),"Err"))))</f>
        <v xml:space="preserve"> </v>
      </c>
      <c r="AU25" s="9" t="str">
        <f>IF(OR(AU$5="M3",AU$5="S",AU$5="",AU$5="STD",AU$5="A",AU$5="AES",AU$5="F",AU$5="Fiber")," ",IF(OR(AU$5="E",AU$5="EMB"),IF(MOD(AU24,9)=0,"—",16*AU24-15),IF(OR(AU$5="M",AU$5="MADI"),"—",IF(OR(AU$5="IPO",AU$5="IP out"),IF(MOD(AU24-1,18)&gt;=8,"—",16*AU24-15),"Err"))))</f>
        <v xml:space="preserve"> </v>
      </c>
      <c r="AV25" s="7" t="str">
        <f>IF(OR(AU$5="M3",AU$5="S",AU$5="",AU$5="STD",AU$5="A",AU$5="AES",AU$5="F",AU$5="Fiber"),
IF(AND(AU$5="M3",MOD(AU24-1,9)=8),"Coax"," "),IF(OR(AU$5="E",AU$5="EMB"),IF(MOD(AU24,9)=0,"—",16*AU24),IF(OR(AU$5="M",AU$5="MADI"),"—",IF(OR(AU$5="IPO",AU$5="IP out"),IF(MOD(AU24-1,18)&gt;=8,"—",16*AU24),"Err"))))</f>
        <v xml:space="preserve"> </v>
      </c>
      <c r="AW25" s="9" t="str">
        <f>IF(OR(AW$5="M3",AW$5="S",AW$5="",AW$5="STD",AW$5="A",AW$5="AES",AW$5="F",AW$5="Fiber")," ",IF(OR(AW$5="E",AW$5="EMB"),IF(MOD(AW24,9)=0,"—",16*AW24-15),IF(OR(AW$5="M",AW$5="MADI"),"—",IF(OR(AW$5="IPO",AW$5="IP out"),IF(MOD(AW24-1,18)&gt;=8,"—",16*AW24-15),"Err"))))</f>
        <v>—</v>
      </c>
      <c r="AX25" s="7" t="str">
        <f>IF(OR(AW$5="M3",AW$5="S",AW$5="",AW$5="STD",AW$5="A",AW$5="AES",AW$5="F",AW$5="Fiber"),
IF(AND(AW$5="M3",MOD(AW24-1,9)=8),"Coax"," "),IF(OR(AW$5="E",AW$5="EMB"),IF(MOD(AW24,9)=0,"—",16*AW24),IF(OR(AW$5="M",AW$5="MADI"),"—",IF(OR(AW$5="IPO",AW$5="IP out"),IF(MOD(AW24-1,18)&gt;=8,"—",16*AW24),"Err"))))</f>
        <v>—</v>
      </c>
      <c r="AY25" s="9" t="str">
        <f>IF(OR(AY$5="M3",AY$5="S",AY$5="",AY$5="STD",AY$5="A",AY$5="AES",AY$5="F",AY$5="Fiber")," ",IF(OR(AY$5="E",AY$5="EMB"),IF(MOD(AY24,9)=0,"—",16*AY24-15),IF(OR(AY$5="M",AY$5="MADI"),"—",IF(OR(AY$5="IPO",AY$5="IP out"),IF(MOD(AY24-1,18)&gt;=8,"—",16*AY24-15),"Err"))))</f>
        <v xml:space="preserve"> </v>
      </c>
      <c r="AZ25" s="7" t="str">
        <f>IF(OR(AY$5="M3",AY$5="S",AY$5="",AY$5="STD",AY$5="A",AY$5="AES",AY$5="F",AY$5="Fiber"),
IF(AND(AY$5="M3",MOD(AY24-1,9)=8),"Coax"," "),IF(OR(AY$5="E",AY$5="EMB"),IF(MOD(AY24,9)=0,"—",16*AY24),IF(OR(AY$5="M",AY$5="MADI"),"—",IF(OR(AY$5="IPO",AY$5="IP out"),IF(MOD(AY24-1,18)&gt;=8,"—",16*AY24),"Err"))))</f>
        <v xml:space="preserve"> </v>
      </c>
      <c r="BA25" s="9" t="str">
        <f>IF(OR(BA$5="M3",BA$5="S",BA$5="",BA$5="STD",BA$5="A",BA$5="AES",BA$5="F",BA$5="Fiber")," ",IF(OR(BA$5="E",BA$5="EMB"),IF(MOD(BA24,9)=0,"—",16*BA24-15),IF(OR(BA$5="M",BA$5="MADI"),"—",IF(OR(BA$5="IPO",BA$5="IP out"),IF(MOD(BA24-1,18)&gt;=8,"—",16*BA24-15),"Err"))))</f>
        <v xml:space="preserve"> </v>
      </c>
      <c r="BB25" s="7" t="str">
        <f>IF(OR(BA$5="M3",BA$5="S",BA$5="",BA$5="STD",BA$5="A",BA$5="AES",BA$5="F",BA$5="Fiber"),
IF(AND(BA$5="M3",MOD(BA24-1,9)=8),"Coax"," "),IF(OR(BA$5="E",BA$5="EMB"),IF(MOD(BA24,9)=0,"—",16*BA24),IF(OR(BA$5="M",BA$5="MADI"),"—",IF(OR(BA$5="IPO",BA$5="IP out"),IF(MOD(BA24-1,18)&gt;=8,"—",16*BA24),"Err"))))</f>
        <v xml:space="preserve"> </v>
      </c>
      <c r="BC25" s="9" t="str">
        <f>IF(OR(BC$5="M3",BC$5="S",BC$5="",BC$5="STD",BC$5="A",BC$5="AES",BC$5="F",BC$5="Fiber")," ",IF(OR(BC$5="E",BC$5="EMB"),IF(MOD(BC24,9)=0,"—",16*BC24-15),IF(OR(BC$5="M",BC$5="MADI"),"—",IF(OR(BC$5="IPO",BC$5="IP out"),IF(MOD(BC24-1,18)&gt;=8,"—",16*BC24-15),"Err"))))</f>
        <v xml:space="preserve"> </v>
      </c>
      <c r="BD25" s="7" t="str">
        <f>IF(OR(BC$5="M3",BC$5="S",BC$5="",BC$5="STD",BC$5="A",BC$5="AES",BC$5="F",BC$5="Fiber"),
IF(AND(BC$5="M3",MOD(BC24-1,9)=8),"Coax"," "),IF(OR(BC$5="E",BC$5="EMB"),IF(MOD(BC24,9)=0,"—",16*BC24),IF(OR(BC$5="M",BC$5="MADI"),"—",IF(OR(BC$5="IPO",BC$5="IP out"),IF(MOD(BC24-1,18)&gt;=8,"—",16*BC24),"Err"))))</f>
        <v xml:space="preserve"> </v>
      </c>
      <c r="BE25" s="9" t="str">
        <f>IF(OR(BE$5="M3",BE$5="S",BE$5="",BE$5="STD",BE$5="A",BE$5="AES",BE$5="F",BE$5="Fiber")," ",IF(OR(BE$5="E",BE$5="EMB"),IF(MOD(BE24,9)=0,"—",16*BE24-15),IF(OR(BE$5="M",BE$5="MADI"),"—",IF(OR(BE$5="IPO",BE$5="IP out"),IF(MOD(BE24-1,18)&gt;=8,"—",16*BE24-15),"Err"))))</f>
        <v>—</v>
      </c>
      <c r="BF25" s="7" t="str">
        <f>IF(OR(BE$5="M3",BE$5="S",BE$5="",BE$5="STD",BE$5="A",BE$5="AES",BE$5="F",BE$5="Fiber"),
IF(AND(BE$5="M3",MOD(BE24-1,9)=8),"Coax"," "),IF(OR(BE$5="E",BE$5="EMB"),IF(MOD(BE24,9)=0,"—",16*BE24),IF(OR(BE$5="M",BE$5="MADI"),"—",IF(OR(BE$5="IPO",BE$5="IP out"),IF(MOD(BE24-1,18)&gt;=8,"—",16*BE24),"Err"))))</f>
        <v>—</v>
      </c>
      <c r="BG25" s="9">
        <f>IF(OR(BG$5="M3",BG$5="S",BG$5="",BG$5="STD",BG$5="A",BG$5="AES",BG$5="F",BG$5="Fiber")," ",IF(OR(BG$5="E",BG$5="EMB"),IF(MOD(BG24,9)=0,"—",16*BG24-15),IF(OR(BG$5="M",BG$5="MADI"),"—",IF(OR(BG$5="IPO",BG$5="IP out"),IF(MOD(BG24-1,18)&gt;=8,"—",16*BG24-15),"Err"))))</f>
        <v>721</v>
      </c>
      <c r="BH25" s="7">
        <f>IF(OR(BG$5="M3",BG$5="S",BG$5="",BG$5="STD",BG$5="A",BG$5="AES",BG$5="F",BG$5="Fiber"),
IF(AND(BG$5="M3",MOD(BG24-1,9)=8),"Coax"," "),IF(OR(BG$5="E",BG$5="EMB"),IF(MOD(BG24,9)=0,"—",16*BG24),IF(OR(BG$5="M",BG$5="MADI"),"—",IF(OR(BG$5="IPO",BG$5="IP out"),IF(MOD(BG24-1,18)&gt;=8,"—",16*BG24),"Err"))))</f>
        <v>736</v>
      </c>
      <c r="BI25" s="9" t="str">
        <f>IF(OR(BI$5="M3",BI$5="S",BI$5="",BI$5="STD",BI$5="A",BI$5="AES",BI$5="F",BI$5="Fiber")," ",IF(OR(BI$5="E",BI$5="EMB"),IF(MOD(BI24,9)=0,"—",16*BI24-15),IF(OR(BI$5="M",BI$5="MADI"),"—",IF(OR(BI$5="IPO",BI$5="IP out"),IF(MOD(BI24-1,18)&gt;=8,"—",16*BI24-15),"Err"))))</f>
        <v xml:space="preserve"> </v>
      </c>
      <c r="BJ25" s="7" t="str">
        <f>IF(OR(BI$5="M3",BI$5="S",BI$5="",BI$5="STD",BI$5="A",BI$5="AES",BI$5="F",BI$5="Fiber"),
IF(AND(BI$5="M3",MOD(BI24-1,9)=8),"Coax"," "),IF(OR(BI$5="E",BI$5="EMB"),IF(MOD(BI24,9)=0,"—",16*BI24),IF(OR(BI$5="M",BI$5="MADI"),"—",IF(OR(BI$5="IPO",BI$5="IP out"),IF(MOD(BI24-1,18)&gt;=8,"—",16*BI24),"Err"))))</f>
        <v xml:space="preserve"> </v>
      </c>
      <c r="BK25" s="9" t="str">
        <f>IF(OR(BK$5="M3",BK$5="S",BK$5="",BK$5="STD",BK$5="A",BK$5="AES",BK$5="F",BK$5="Fiber")," ",IF(OR(BK$5="E",BK$5="EMB"),IF(MOD(BK24,9)=0,"—",16*BK24-15),IF(OR(BK$5="M",BK$5="MADI"),"—",IF(OR(BK$5="IPO",BK$5="IP out"),IF(MOD(BK24-1,18)&gt;=8,"—",16*BK24-15),"Err"))))</f>
        <v xml:space="preserve"> </v>
      </c>
      <c r="BL25" s="7" t="str">
        <f>IF(OR(BK$5="M3",BK$5="S",BK$5="",BK$5="STD",BK$5="A",BK$5="AES",BK$5="F",BK$5="Fiber"),
IF(AND(BK$5="M3",MOD(BK24-1,9)=8),"Coax"," "),IF(OR(BK$5="E",BK$5="EMB"),IF(MOD(BK24,9)=0,"—",16*BK24),IF(OR(BK$5="M",BK$5="MADI"),"—",IF(OR(BK$5="IPO",BK$5="IP out"),IF(MOD(BK24-1,18)&gt;=8,"—",16*BK24),"Err"))))</f>
        <v xml:space="preserve"> </v>
      </c>
      <c r="BM25" s="11"/>
      <c r="BN25" s="14"/>
    </row>
    <row r="26" spans="1:66" s="1" customFormat="1" x14ac:dyDescent="0.25">
      <c r="A26" s="41">
        <f>(A$2)*18-7</f>
        <v>1001</v>
      </c>
      <c r="B26" s="42"/>
      <c r="C26" s="10">
        <f>(C$2)*18-7</f>
        <v>983</v>
      </c>
      <c r="D26" s="39"/>
      <c r="E26" s="10">
        <f>(E$2)*18-7</f>
        <v>965</v>
      </c>
      <c r="F26" s="39"/>
      <c r="G26" s="10">
        <f>(G$2)*18-7</f>
        <v>947</v>
      </c>
      <c r="H26" s="39"/>
      <c r="I26" s="10">
        <f>(I$2)*18-7</f>
        <v>929</v>
      </c>
      <c r="J26" s="39"/>
      <c r="K26" s="10">
        <f>(K$2)*18-7</f>
        <v>911</v>
      </c>
      <c r="L26" s="39"/>
      <c r="M26" s="10">
        <f>(M$2)*18-7</f>
        <v>893</v>
      </c>
      <c r="N26" s="39"/>
      <c r="O26" s="10">
        <f>(O$2)*18-7</f>
        <v>875</v>
      </c>
      <c r="P26" s="39"/>
      <c r="Q26" s="10">
        <f>(Q$2)*18-7</f>
        <v>713</v>
      </c>
      <c r="R26" s="39"/>
      <c r="S26" s="10">
        <f>(S$2)*18-7</f>
        <v>695</v>
      </c>
      <c r="T26" s="39"/>
      <c r="U26" s="10">
        <f>(U$2)*18-7</f>
        <v>677</v>
      </c>
      <c r="V26" s="39"/>
      <c r="W26" s="10">
        <f>(W$2)*18-7</f>
        <v>659</v>
      </c>
      <c r="X26" s="39"/>
      <c r="Y26" s="10">
        <f>(Y$2)*18-7</f>
        <v>641</v>
      </c>
      <c r="Z26" s="39"/>
      <c r="AA26" s="10">
        <f>(AA$2)*18-7</f>
        <v>623</v>
      </c>
      <c r="AB26" s="39"/>
      <c r="AC26" s="10">
        <f>(AC$2)*18-7</f>
        <v>605</v>
      </c>
      <c r="AD26" s="39"/>
      <c r="AE26" s="10">
        <f>(AE$2)*18-7</f>
        <v>587</v>
      </c>
      <c r="AF26" s="39"/>
      <c r="AG26" s="10">
        <f>(AG$2)*18-7</f>
        <v>425</v>
      </c>
      <c r="AH26" s="39"/>
      <c r="AI26" s="10">
        <f>(AI$2)*18-7</f>
        <v>407</v>
      </c>
      <c r="AJ26" s="39"/>
      <c r="AK26" s="10">
        <f>(AK$2)*18-7</f>
        <v>389</v>
      </c>
      <c r="AL26" s="39"/>
      <c r="AM26" s="10">
        <f>(AM$2)*18-7</f>
        <v>371</v>
      </c>
      <c r="AN26" s="39"/>
      <c r="AO26" s="10">
        <f>(AO$2)*18-7</f>
        <v>353</v>
      </c>
      <c r="AP26" s="39"/>
      <c r="AQ26" s="10">
        <f>(AQ$2)*18-7</f>
        <v>335</v>
      </c>
      <c r="AR26" s="39"/>
      <c r="AS26" s="10">
        <f>(AS$2)*18-7</f>
        <v>317</v>
      </c>
      <c r="AT26" s="39"/>
      <c r="AU26" s="10">
        <f>(AU$2)*18-7</f>
        <v>299</v>
      </c>
      <c r="AV26" s="39"/>
      <c r="AW26" s="10">
        <f>(AW$2)*18-7</f>
        <v>137</v>
      </c>
      <c r="AX26" s="39"/>
      <c r="AY26" s="10">
        <f>(AY$2)*18-7</f>
        <v>119</v>
      </c>
      <c r="AZ26" s="39"/>
      <c r="BA26" s="10">
        <f>(BA$2)*18-7</f>
        <v>101</v>
      </c>
      <c r="BB26" s="39"/>
      <c r="BC26" s="10">
        <f>(BC$2)*18-7</f>
        <v>83</v>
      </c>
      <c r="BD26" s="39"/>
      <c r="BE26" s="10">
        <f>(BE$2)*18-7</f>
        <v>65</v>
      </c>
      <c r="BF26" s="39"/>
      <c r="BG26" s="10">
        <f>(BG$2)*18-7</f>
        <v>47</v>
      </c>
      <c r="BH26" s="39"/>
      <c r="BI26" s="10">
        <f>(BI$2)*18-7</f>
        <v>29</v>
      </c>
      <c r="BJ26" s="39"/>
      <c r="BK26" s="10">
        <f>(BK$2)*18-7</f>
        <v>11</v>
      </c>
      <c r="BL26" s="26"/>
      <c r="BM26" s="3"/>
      <c r="BN26" s="13"/>
    </row>
    <row r="27" spans="1:66" s="5" customFormat="1" ht="13.5" x14ac:dyDescent="0.25">
      <c r="A27" s="9" t="str">
        <f>IF(OR(A$5="M3",A$5="S",A$5="",A$5="STD",A$5="A",A$5="AES",A$5="F",A$5="Fiber")," ",IF(OR(A$5="E",A$5="EMB"),IF(MOD(A26,9)=0,"—",16*A26-15),IF(OR(A$5="M",A$5="MADI"),"—",IF(OR(A$5="IPO",A$5="IP out"),IF(MOD(A26-1,18)&gt;=8,"—",16*A26-15),"Err"))))</f>
        <v>—</v>
      </c>
      <c r="B27" s="7" t="str">
        <f>IF(OR(A$5="M3",A$5="S",A$5="",A$5="STD",A$5="A",A$5="AES",A$5="F",A$5="Fiber"),
IF(AND(A$5="M3",MOD(A26-1,9)=8),"Coax"," "),IF(OR(A$5="E",A$5="EMB"),IF(MOD(A26,9)=0,"—",16*A26),IF(OR(A$5="M",A$5="MADI"),"—",IF(OR(A$5="IPO",A$5="IP out"),IF(MOD(A26-1,18)&gt;=8,"—",16*A26),"Err"))))</f>
        <v>—</v>
      </c>
      <c r="C27" s="9" t="str">
        <f>IF(OR(C$5="M3",C$5="S",C$5="",C$5="STD",C$5="A",C$5="AES",C$5="F",C$5="Fiber")," ",IF(OR(C$5="E",C$5="EMB"),IF(MOD(C26,9)=0,"—",16*C26-15),IF(OR(C$5="M",C$5="MADI"),"—",IF(OR(C$5="IPO",C$5="IP out"),IF(MOD(C26-1,18)&gt;=8,"—",16*C26-15),"Err"))))</f>
        <v xml:space="preserve"> </v>
      </c>
      <c r="D27" s="7" t="str">
        <f>IF(OR(C$5="M3",C$5="S",C$5="",C$5="STD",C$5="A",C$5="AES",C$5="F",C$5="Fiber"),
IF(AND(C$5="M3",MOD(C26-1,9)=8),"Coax"," "),IF(OR(C$5="E",C$5="EMB"),IF(MOD(C26,9)=0,"—",16*C26),IF(OR(C$5="M",C$5="MADI"),"—",IF(OR(C$5="IPO",C$5="IP out"),IF(MOD(C26-1,18)&gt;=8,"—",16*C26),"Err"))))</f>
        <v xml:space="preserve"> </v>
      </c>
      <c r="E27" s="9" t="str">
        <f>IF(OR(E$5="M3",E$5="S",E$5="",E$5="STD",E$5="A",E$5="AES",E$5="F",E$5="Fiber")," ",IF(OR(E$5="E",E$5="EMB"),IF(MOD(E26,9)=0,"—",16*E26-15),IF(OR(E$5="M",E$5="MADI"),"—",IF(OR(E$5="IPO",E$5="IP out"),IF(MOD(E26-1,18)&gt;=8,"—",16*E26-15),"Err"))))</f>
        <v xml:space="preserve"> </v>
      </c>
      <c r="F27" s="7" t="str">
        <f>IF(OR(E$5="M3",E$5="S",E$5="",E$5="STD",E$5="A",E$5="AES",E$5="F",E$5="Fiber"),
IF(AND(E$5="M3",MOD(E26-1,9)=8),"Coax"," "),IF(OR(E$5="E",E$5="EMB"),IF(MOD(E26,9)=0,"—",16*E26),IF(OR(E$5="M",E$5="MADI"),"—",IF(OR(E$5="IPO",E$5="IP out"),IF(MOD(E26-1,18)&gt;=8,"—",16*E26),"Err"))))</f>
        <v xml:space="preserve"> </v>
      </c>
      <c r="G27" s="9" t="str">
        <f>IF(OR(G$5="M3",G$5="S",G$5="",G$5="STD",G$5="A",G$5="AES",G$5="F",G$5="Fiber")," ",IF(OR(G$5="E",G$5="EMB"),IF(MOD(G26,9)=0,"—",16*G26-15),IF(OR(G$5="M",G$5="MADI"),"—",IF(OR(G$5="IPO",G$5="IP out"),IF(MOD(G26-1,18)&gt;=8,"—",16*G26-15),"Err"))))</f>
        <v xml:space="preserve"> </v>
      </c>
      <c r="H27" s="7" t="str">
        <f>IF(OR(G$5="M3",G$5="S",G$5="",G$5="STD",G$5="A",G$5="AES",G$5="F",G$5="Fiber"),
IF(AND(G$5="M3",MOD(G26-1,9)=8),"Coax"," "),IF(OR(G$5="E",G$5="EMB"),IF(MOD(G26,9)=0,"—",16*G26),IF(OR(G$5="M",G$5="MADI"),"—",IF(OR(G$5="IPO",G$5="IP out"),IF(MOD(G26-1,18)&gt;=8,"—",16*G26),"Err"))))</f>
        <v xml:space="preserve"> </v>
      </c>
      <c r="I27" s="9" t="str">
        <f>IF(OR(I$5="M3",I$5="S",I$5="",I$5="STD",I$5="A",I$5="AES",I$5="F",I$5="Fiber")," ",IF(OR(I$5="E",I$5="EMB"),IF(MOD(I26,9)=0,"—",16*I26-15),IF(OR(I$5="M",I$5="MADI"),"—",IF(OR(I$5="IPO",I$5="IP out"),IF(MOD(I26-1,18)&gt;=8,"—",16*I26-15),"Err"))))</f>
        <v>—</v>
      </c>
      <c r="J27" s="7" t="str">
        <f>IF(OR(I$5="M3",I$5="S",I$5="",I$5="STD",I$5="A",I$5="AES",I$5="F",I$5="Fiber"),
IF(AND(I$5="M3",MOD(I26-1,9)=8),"Coax"," "),IF(OR(I$5="E",I$5="EMB"),IF(MOD(I26,9)=0,"—",16*I26),IF(OR(I$5="M",I$5="MADI"),"—",IF(OR(I$5="IPO",I$5="IP out"),IF(MOD(I26-1,18)&gt;=8,"—",16*I26),"Err"))))</f>
        <v>—</v>
      </c>
      <c r="K27" s="9">
        <f>IF(OR(K$5="M3",K$5="S",K$5="",K$5="STD",K$5="A",K$5="AES",K$5="F",K$5="Fiber")," ",IF(OR(K$5="E",K$5="EMB"),IF(MOD(K26,9)=0,"—",16*K26-15),IF(OR(K$5="M",K$5="MADI"),"—",IF(OR(K$5="IPO",K$5="IP out"),IF(MOD(K26-1,18)&gt;=8,"—",16*K26-15),"Err"))))</f>
        <v>14561</v>
      </c>
      <c r="L27" s="7">
        <f>IF(OR(K$5="M3",K$5="S",K$5="",K$5="STD",K$5="A",K$5="AES",K$5="F",K$5="Fiber"),
IF(AND(K$5="M3",MOD(K26-1,9)=8),"Coax"," "),IF(OR(K$5="E",K$5="EMB"),IF(MOD(K26,9)=0,"—",16*K26),IF(OR(K$5="M",K$5="MADI"),"—",IF(OR(K$5="IPO",K$5="IP out"),IF(MOD(K26-1,18)&gt;=8,"—",16*K26),"Err"))))</f>
        <v>14576</v>
      </c>
      <c r="M27" s="9" t="str">
        <f>IF(OR(M$5="M3",M$5="S",M$5="",M$5="STD",M$5="A",M$5="AES",M$5="F",M$5="Fiber")," ",IF(OR(M$5="E",M$5="EMB"),IF(MOD(M26,9)=0,"—",16*M26-15),IF(OR(M$5="M",M$5="MADI"),"—",IF(OR(M$5="IPO",M$5="IP out"),IF(MOD(M26-1,18)&gt;=8,"—",16*M26-15),"Err"))))</f>
        <v xml:space="preserve"> </v>
      </c>
      <c r="N27" s="7" t="str">
        <f>IF(OR(M$5="M3",M$5="S",M$5="",M$5="STD",M$5="A",M$5="AES",M$5="F",M$5="Fiber"),
IF(AND(M$5="M3",MOD(M26-1,9)=8),"Coax"," "),IF(OR(M$5="E",M$5="EMB"),IF(MOD(M26,9)=0,"—",16*M26),IF(OR(M$5="M",M$5="MADI"),"—",IF(OR(M$5="IPO",M$5="IP out"),IF(MOD(M26-1,18)&gt;=8,"—",16*M26),"Err"))))</f>
        <v xml:space="preserve"> </v>
      </c>
      <c r="O27" s="9" t="str">
        <f>IF(OR(O$5="M3",O$5="S",O$5="",O$5="STD",O$5="A",O$5="AES",O$5="F",O$5="Fiber")," ",IF(OR(O$5="E",O$5="EMB"),IF(MOD(O26,9)=0,"—",16*O26-15),IF(OR(O$5="M",O$5="MADI"),"—",IF(OR(O$5="IPO",O$5="IP out"),IF(MOD(O26-1,18)&gt;=8,"—",16*O26-15),"Err"))))</f>
        <v xml:space="preserve"> </v>
      </c>
      <c r="P27" s="7" t="str">
        <f>IF(OR(O$5="M3",O$5="S",O$5="",O$5="STD",O$5="A",O$5="AES",O$5="F",O$5="Fiber"),
IF(AND(O$5="M3",MOD(O26-1,9)=8),"Coax"," "),IF(OR(O$5="E",O$5="EMB"),IF(MOD(O26,9)=0,"—",16*O26),IF(OR(O$5="M",O$5="MADI"),"—",IF(OR(O$5="IPO",O$5="IP out"),IF(MOD(O26-1,18)&gt;=8,"—",16*O26),"Err"))))</f>
        <v xml:space="preserve"> </v>
      </c>
      <c r="Q27" s="9" t="str">
        <f>IF(OR(Q$5="M3",Q$5="S",Q$5="",Q$5="STD",Q$5="A",Q$5="AES",Q$5="F",Q$5="Fiber")," ",IF(OR(Q$5="E",Q$5="EMB"),IF(MOD(Q26,9)=0,"—",16*Q26-15),IF(OR(Q$5="M",Q$5="MADI"),"—",IF(OR(Q$5="IPO",Q$5="IP out"),IF(MOD(Q26-1,18)&gt;=8,"—",16*Q26-15),"Err"))))</f>
        <v>—</v>
      </c>
      <c r="R27" s="7" t="str">
        <f>IF(OR(Q$5="M3",Q$5="S",Q$5="",Q$5="STD",Q$5="A",Q$5="AES",Q$5="F",Q$5="Fiber"),
IF(AND(Q$5="M3",MOD(Q26-1,9)=8),"Coax"," "),IF(OR(Q$5="E",Q$5="EMB"),IF(MOD(Q26,9)=0,"—",16*Q26),IF(OR(Q$5="M",Q$5="MADI"),"—",IF(OR(Q$5="IPO",Q$5="IP out"),IF(MOD(Q26-1,18)&gt;=8,"—",16*Q26),"Err"))))</f>
        <v>—</v>
      </c>
      <c r="S27" s="9" t="str">
        <f>IF(OR(S$5="M3",S$5="S",S$5="",S$5="STD",S$5="A",S$5="AES",S$5="F",S$5="Fiber")," ",IF(OR(S$5="E",S$5="EMB"),IF(MOD(S26,9)=0,"—",16*S26-15),IF(OR(S$5="M",S$5="MADI"),"—",IF(OR(S$5="IPO",S$5="IP out"),IF(MOD(S26-1,18)&gt;=8,"—",16*S26-15),"Err"))))</f>
        <v xml:space="preserve"> </v>
      </c>
      <c r="T27" s="7" t="str">
        <f>IF(OR(S$5="M3",S$5="S",S$5="",S$5="STD",S$5="A",S$5="AES",S$5="F",S$5="Fiber"),
IF(AND(S$5="M3",MOD(S26-1,9)=8),"Coax"," "),IF(OR(S$5="E",S$5="EMB"),IF(MOD(S26,9)=0,"—",16*S26),IF(OR(S$5="M",S$5="MADI"),"—",IF(OR(S$5="IPO",S$5="IP out"),IF(MOD(S26-1,18)&gt;=8,"—",16*S26),"Err"))))</f>
        <v xml:space="preserve"> </v>
      </c>
      <c r="U27" s="9" t="str">
        <f>IF(OR(U$5="M3",U$5="S",U$5="",U$5="STD",U$5="A",U$5="AES",U$5="F",U$5="Fiber")," ",IF(OR(U$5="E",U$5="EMB"),IF(MOD(U26,9)=0,"—",16*U26-15),IF(OR(U$5="M",U$5="MADI"),"—",IF(OR(U$5="IPO",U$5="IP out"),IF(MOD(U26-1,18)&gt;=8,"—",16*U26-15),"Err"))))</f>
        <v xml:space="preserve"> </v>
      </c>
      <c r="V27" s="7" t="str">
        <f>IF(OR(U$5="M3",U$5="S",U$5="",U$5="STD",U$5="A",U$5="AES",U$5="F",U$5="Fiber"),
IF(AND(U$5="M3",MOD(U26-1,9)=8),"Coax"," "),IF(OR(U$5="E",U$5="EMB"),IF(MOD(U26,9)=0,"—",16*U26),IF(OR(U$5="M",U$5="MADI"),"—",IF(OR(U$5="IPO",U$5="IP out"),IF(MOD(U26-1,18)&gt;=8,"—",16*U26),"Err"))))</f>
        <v xml:space="preserve"> </v>
      </c>
      <c r="W27" s="9" t="str">
        <f>IF(OR(W$5="M3",W$5="S",W$5="",W$5="STD",W$5="A",W$5="AES",W$5="F",W$5="Fiber")," ",IF(OR(W$5="E",W$5="EMB"),IF(MOD(W26,9)=0,"—",16*W26-15),IF(OR(W$5="M",W$5="MADI"),"—",IF(OR(W$5="IPO",W$5="IP out"),IF(MOD(W26-1,18)&gt;=8,"—",16*W26-15),"Err"))))</f>
        <v xml:space="preserve"> </v>
      </c>
      <c r="X27" s="7" t="str">
        <f>IF(OR(W$5="M3",W$5="S",W$5="",W$5="STD",W$5="A",W$5="AES",W$5="F",W$5="Fiber"),
IF(AND(W$5="M3",MOD(W26-1,9)=8),"Coax"," "),IF(OR(W$5="E",W$5="EMB"),IF(MOD(W26,9)=0,"—",16*W26),IF(OR(W$5="M",W$5="MADI"),"—",IF(OR(W$5="IPO",W$5="IP out"),IF(MOD(W26-1,18)&gt;=8,"—",16*W26),"Err"))))</f>
        <v xml:space="preserve"> </v>
      </c>
      <c r="Y27" s="9" t="str">
        <f>IF(OR(Y$5="M3",Y$5="S",Y$5="",Y$5="STD",Y$5="A",Y$5="AES",Y$5="F",Y$5="Fiber")," ",IF(OR(Y$5="E",Y$5="EMB"),IF(MOD(Y26,9)=0,"—",16*Y26-15),IF(OR(Y$5="M",Y$5="MADI"),"—",IF(OR(Y$5="IPO",Y$5="IP out"),IF(MOD(Y26-1,18)&gt;=8,"—",16*Y26-15),"Err"))))</f>
        <v>—</v>
      </c>
      <c r="Z27" s="7" t="str">
        <f>IF(OR(Y$5="M3",Y$5="S",Y$5="",Y$5="STD",Y$5="A",Y$5="AES",Y$5="F",Y$5="Fiber"),
IF(AND(Y$5="M3",MOD(Y26-1,9)=8),"Coax"," "),IF(OR(Y$5="E",Y$5="EMB"),IF(MOD(Y26,9)=0,"—",16*Y26),IF(OR(Y$5="M",Y$5="MADI"),"—",IF(OR(Y$5="IPO",Y$5="IP out"),IF(MOD(Y26-1,18)&gt;=8,"—",16*Y26),"Err"))))</f>
        <v>—</v>
      </c>
      <c r="AA27" s="9">
        <f>IF(OR(AA$5="M3",AA$5="S",AA$5="",AA$5="STD",AA$5="A",AA$5="AES",AA$5="F",AA$5="Fiber")," ",IF(OR(AA$5="E",AA$5="EMB"),IF(MOD(AA26,9)=0,"—",16*AA26-15),IF(OR(AA$5="M",AA$5="MADI"),"—",IF(OR(AA$5="IPO",AA$5="IP out"),IF(MOD(AA26-1,18)&gt;=8,"—",16*AA26-15),"Err"))))</f>
        <v>9953</v>
      </c>
      <c r="AB27" s="7">
        <f>IF(OR(AA$5="M3",AA$5="S",AA$5="",AA$5="STD",AA$5="A",AA$5="AES",AA$5="F",AA$5="Fiber"),
IF(AND(AA$5="M3",MOD(AA26-1,9)=8),"Coax"," "),IF(OR(AA$5="E",AA$5="EMB"),IF(MOD(AA26,9)=0,"—",16*AA26),IF(OR(AA$5="M",AA$5="MADI"),"—",IF(OR(AA$5="IPO",AA$5="IP out"),IF(MOD(AA26-1,18)&gt;=8,"—",16*AA26),"Err"))))</f>
        <v>9968</v>
      </c>
      <c r="AC27" s="9" t="str">
        <f>IF(OR(AC$5="M3",AC$5="S",AC$5="",AC$5="STD",AC$5="A",AC$5="AES",AC$5="F",AC$5="Fiber")," ",IF(OR(AC$5="E",AC$5="EMB"),IF(MOD(AC26,9)=0,"—",16*AC26-15),IF(OR(AC$5="M",AC$5="MADI"),"—",IF(OR(AC$5="IPO",AC$5="IP out"),IF(MOD(AC26-1,18)&gt;=8,"—",16*AC26-15),"Err"))))</f>
        <v xml:space="preserve"> </v>
      </c>
      <c r="AD27" s="7" t="str">
        <f>IF(OR(AC$5="M3",AC$5="S",AC$5="",AC$5="STD",AC$5="A",AC$5="AES",AC$5="F",AC$5="Fiber"),
IF(AND(AC$5="M3",MOD(AC26-1,9)=8),"Coax"," "),IF(OR(AC$5="E",AC$5="EMB"),IF(MOD(AC26,9)=0,"—",16*AC26),IF(OR(AC$5="M",AC$5="MADI"),"—",IF(OR(AC$5="IPO",AC$5="IP out"),IF(MOD(AC26-1,18)&gt;=8,"—",16*AC26),"Err"))))</f>
        <v xml:space="preserve"> </v>
      </c>
      <c r="AE27" s="9" t="str">
        <f>IF(OR(AE$5="M3",AE$5="S",AE$5="",AE$5="STD",AE$5="A",AE$5="AES",AE$5="F",AE$5="Fiber")," ",IF(OR(AE$5="E",AE$5="EMB"),IF(MOD(AE26,9)=0,"—",16*AE26-15),IF(OR(AE$5="M",AE$5="MADI"),"—",IF(OR(AE$5="IPO",AE$5="IP out"),IF(MOD(AE26-1,18)&gt;=8,"—",16*AE26-15),"Err"))))</f>
        <v xml:space="preserve"> </v>
      </c>
      <c r="AF27" s="7" t="str">
        <f>IF(OR(AE$5="M3",AE$5="S",AE$5="",AE$5="STD",AE$5="A",AE$5="AES",AE$5="F",AE$5="Fiber"),
IF(AND(AE$5="M3",MOD(AE26-1,9)=8),"Coax"," "),IF(OR(AE$5="E",AE$5="EMB"),IF(MOD(AE26,9)=0,"—",16*AE26),IF(OR(AE$5="M",AE$5="MADI"),"—",IF(OR(AE$5="IPO",AE$5="IP out"),IF(MOD(AE26-1,18)&gt;=8,"—",16*AE26),"Err"))))</f>
        <v xml:space="preserve"> </v>
      </c>
      <c r="AG27" s="9" t="str">
        <f>IF(OR(AG$5="M3",AG$5="S",AG$5="",AG$5="STD",AG$5="A",AG$5="AES",AG$5="F",AG$5="Fiber")," ",IF(OR(AG$5="E",AG$5="EMB"),IF(MOD(AG26,9)=0,"—",16*AG26-15),IF(OR(AG$5="M",AG$5="MADI"),"—",IF(OR(AG$5="IPO",AG$5="IP out"),IF(MOD(AG26-1,18)&gt;=8,"—",16*AG26-15),"Err"))))</f>
        <v xml:space="preserve"> </v>
      </c>
      <c r="AH27" s="7" t="str">
        <f>IF(OR(AG$5="M3",AG$5="S",AG$5="",AG$5="STD",AG$5="A",AG$5="AES",AG$5="F",AG$5="Fiber"),
IF(AND(AG$5="M3",MOD(AG26-1,9)=8),"Coax"," "),IF(OR(AG$5="E",AG$5="EMB"),IF(MOD(AG26,9)=0,"—",16*AG26),IF(OR(AG$5="M",AG$5="MADI"),"—",IF(OR(AG$5="IPO",AG$5="IP out"),IF(MOD(AG26-1,18)&gt;=8,"—",16*AG26),"Err"))))</f>
        <v xml:space="preserve"> </v>
      </c>
      <c r="AI27" s="9" t="str">
        <f>IF(OR(AI$5="M3",AI$5="S",AI$5="",AI$5="STD",AI$5="A",AI$5="AES",AI$5="F",AI$5="Fiber")," ",IF(OR(AI$5="E",AI$5="EMB"),IF(MOD(AI26,9)=0,"—",16*AI26-15),IF(OR(AI$5="M",AI$5="MADI"),"—",IF(OR(AI$5="IPO",AI$5="IP out"),IF(MOD(AI26-1,18)&gt;=8,"—",16*AI26-15),"Err"))))</f>
        <v xml:space="preserve"> </v>
      </c>
      <c r="AJ27" s="7" t="str">
        <f>IF(OR(AI$5="M3",AI$5="S",AI$5="",AI$5="STD",AI$5="A",AI$5="AES",AI$5="F",AI$5="Fiber"),
IF(AND(AI$5="M3",MOD(AI26-1,9)=8),"Coax"," "),IF(OR(AI$5="E",AI$5="EMB"),IF(MOD(AI26,9)=0,"—",16*AI26),IF(OR(AI$5="M",AI$5="MADI"),"—",IF(OR(AI$5="IPO",AI$5="IP out"),IF(MOD(AI26-1,18)&gt;=8,"—",16*AI26),"Err"))))</f>
        <v xml:space="preserve"> </v>
      </c>
      <c r="AK27" s="9" t="str">
        <f>IF(OR(AK$5="M3",AK$5="S",AK$5="",AK$5="STD",AK$5="A",AK$5="AES",AK$5="F",AK$5="Fiber")," ",IF(OR(AK$5="E",AK$5="EMB"),IF(MOD(AK26,9)=0,"—",16*AK26-15),IF(OR(AK$5="M",AK$5="MADI"),"—",IF(OR(AK$5="IPO",AK$5="IP out"),IF(MOD(AK26-1,18)&gt;=8,"—",16*AK26-15),"Err"))))</f>
        <v xml:space="preserve"> </v>
      </c>
      <c r="AL27" s="7" t="str">
        <f>IF(OR(AK$5="M3",AK$5="S",AK$5="",AK$5="STD",AK$5="A",AK$5="AES",AK$5="F",AK$5="Fiber"),
IF(AND(AK$5="M3",MOD(AK26-1,9)=8),"Coax"," "),IF(OR(AK$5="E",AK$5="EMB"),IF(MOD(AK26,9)=0,"—",16*AK26),IF(OR(AK$5="M",AK$5="MADI"),"—",IF(OR(AK$5="IPO",AK$5="IP out"),IF(MOD(AK26-1,18)&gt;=8,"—",16*AK26),"Err"))))</f>
        <v xml:space="preserve"> </v>
      </c>
      <c r="AM27" s="9" t="str">
        <f>IF(OR(AM$5="M3",AM$5="S",AM$5="",AM$5="STD",AM$5="A",AM$5="AES",AM$5="F",AM$5="Fiber")," ",IF(OR(AM$5="E",AM$5="EMB"),IF(MOD(AM26,9)=0,"—",16*AM26-15),IF(OR(AM$5="M",AM$5="MADI"),"—",IF(OR(AM$5="IPO",AM$5="IP out"),IF(MOD(AM26-1,18)&gt;=8,"—",16*AM26-15),"Err"))))</f>
        <v xml:space="preserve"> </v>
      </c>
      <c r="AN27" s="7" t="str">
        <f>IF(OR(AM$5="M3",AM$5="S",AM$5="",AM$5="STD",AM$5="A",AM$5="AES",AM$5="F",AM$5="Fiber"),
IF(AND(AM$5="M3",MOD(AM26-1,9)=8),"Coax"," "),IF(OR(AM$5="E",AM$5="EMB"),IF(MOD(AM26,9)=0,"—",16*AM26),IF(OR(AM$5="M",AM$5="MADI"),"—",IF(OR(AM$5="IPO",AM$5="IP out"),IF(MOD(AM26-1,18)&gt;=8,"—",16*AM26),"Err"))))</f>
        <v xml:space="preserve"> </v>
      </c>
      <c r="AO27" s="9" t="str">
        <f>IF(OR(AO$5="M3",AO$5="S",AO$5="",AO$5="STD",AO$5="A",AO$5="AES",AO$5="F",AO$5="Fiber")," ",IF(OR(AO$5="E",AO$5="EMB"),IF(MOD(AO26,9)=0,"—",16*AO26-15),IF(OR(AO$5="M",AO$5="MADI"),"—",IF(OR(AO$5="IPO",AO$5="IP out"),IF(MOD(AO26-1,18)&gt;=8,"—",16*AO26-15),"Err"))))</f>
        <v xml:space="preserve"> </v>
      </c>
      <c r="AP27" s="7" t="str">
        <f>IF(OR(AO$5="M3",AO$5="S",AO$5="",AO$5="STD",AO$5="A",AO$5="AES",AO$5="F",AO$5="Fiber"),
IF(AND(AO$5="M3",MOD(AO26-1,9)=8),"Coax"," "),IF(OR(AO$5="E",AO$5="EMB"),IF(MOD(AO26,9)=0,"—",16*AO26),IF(OR(AO$5="M",AO$5="MADI"),"—",IF(OR(AO$5="IPO",AO$5="IP out"),IF(MOD(AO26-1,18)&gt;=8,"—",16*AO26),"Err"))))</f>
        <v xml:space="preserve"> </v>
      </c>
      <c r="AQ27" s="9">
        <f>IF(OR(AQ$5="M3",AQ$5="S",AQ$5="",AQ$5="STD",AQ$5="A",AQ$5="AES",AQ$5="F",AQ$5="Fiber")," ",IF(OR(AQ$5="E",AQ$5="EMB"),IF(MOD(AQ26,9)=0,"—",16*AQ26-15),IF(OR(AQ$5="M",AQ$5="MADI"),"—",IF(OR(AQ$5="IPO",AQ$5="IP out"),IF(MOD(AQ26-1,18)&gt;=8,"—",16*AQ26-15),"Err"))))</f>
        <v>5345</v>
      </c>
      <c r="AR27" s="7">
        <f>IF(OR(AQ$5="M3",AQ$5="S",AQ$5="",AQ$5="STD",AQ$5="A",AQ$5="AES",AQ$5="F",AQ$5="Fiber"),
IF(AND(AQ$5="M3",MOD(AQ26-1,9)=8),"Coax"," "),IF(OR(AQ$5="E",AQ$5="EMB"),IF(MOD(AQ26,9)=0,"—",16*AQ26),IF(OR(AQ$5="M",AQ$5="MADI"),"—",IF(OR(AQ$5="IPO",AQ$5="IP out"),IF(MOD(AQ26-1,18)&gt;=8,"—",16*AQ26),"Err"))))</f>
        <v>5360</v>
      </c>
      <c r="AS27" s="9" t="str">
        <f>IF(OR(AS$5="M3",AS$5="S",AS$5="",AS$5="STD",AS$5="A",AS$5="AES",AS$5="F",AS$5="Fiber")," ",IF(OR(AS$5="E",AS$5="EMB"),IF(MOD(AS26,9)=0,"—",16*AS26-15),IF(OR(AS$5="M",AS$5="MADI"),"—",IF(OR(AS$5="IPO",AS$5="IP out"),IF(MOD(AS26-1,18)&gt;=8,"—",16*AS26-15),"Err"))))</f>
        <v xml:space="preserve"> </v>
      </c>
      <c r="AT27" s="7" t="str">
        <f>IF(OR(AS$5="M3",AS$5="S",AS$5="",AS$5="STD",AS$5="A",AS$5="AES",AS$5="F",AS$5="Fiber"),
IF(AND(AS$5="M3",MOD(AS26-1,9)=8),"Coax"," "),IF(OR(AS$5="E",AS$5="EMB"),IF(MOD(AS26,9)=0,"—",16*AS26),IF(OR(AS$5="M",AS$5="MADI"),"—",IF(OR(AS$5="IPO",AS$5="IP out"),IF(MOD(AS26-1,18)&gt;=8,"—",16*AS26),"Err"))))</f>
        <v xml:space="preserve"> </v>
      </c>
      <c r="AU27" s="9" t="str">
        <f>IF(OR(AU$5="M3",AU$5="S",AU$5="",AU$5="STD",AU$5="A",AU$5="AES",AU$5="F",AU$5="Fiber")," ",IF(OR(AU$5="E",AU$5="EMB"),IF(MOD(AU26,9)=0,"—",16*AU26-15),IF(OR(AU$5="M",AU$5="MADI"),"—",IF(OR(AU$5="IPO",AU$5="IP out"),IF(MOD(AU26-1,18)&gt;=8,"—",16*AU26-15),"Err"))))</f>
        <v xml:space="preserve"> </v>
      </c>
      <c r="AV27" s="7" t="str">
        <f>IF(OR(AU$5="M3",AU$5="S",AU$5="",AU$5="STD",AU$5="A",AU$5="AES",AU$5="F",AU$5="Fiber"),
IF(AND(AU$5="M3",MOD(AU26-1,9)=8),"Coax"," "),IF(OR(AU$5="E",AU$5="EMB"),IF(MOD(AU26,9)=0,"—",16*AU26),IF(OR(AU$5="M",AU$5="MADI"),"—",IF(OR(AU$5="IPO",AU$5="IP out"),IF(MOD(AU26-1,18)&gt;=8,"—",16*AU26),"Err"))))</f>
        <v xml:space="preserve"> </v>
      </c>
      <c r="AW27" s="9" t="str">
        <f>IF(OR(AW$5="M3",AW$5="S",AW$5="",AW$5="STD",AW$5="A",AW$5="AES",AW$5="F",AW$5="Fiber")," ",IF(OR(AW$5="E",AW$5="EMB"),IF(MOD(AW26,9)=0,"—",16*AW26-15),IF(OR(AW$5="M",AW$5="MADI"),"—",IF(OR(AW$5="IPO",AW$5="IP out"),IF(MOD(AW26-1,18)&gt;=8,"—",16*AW26-15),"Err"))))</f>
        <v>—</v>
      </c>
      <c r="AX27" s="7" t="str">
        <f>IF(OR(AW$5="M3",AW$5="S",AW$5="",AW$5="STD",AW$5="A",AW$5="AES",AW$5="F",AW$5="Fiber"),
IF(AND(AW$5="M3",MOD(AW26-1,9)=8),"Coax"," "),IF(OR(AW$5="E",AW$5="EMB"),IF(MOD(AW26,9)=0,"—",16*AW26),IF(OR(AW$5="M",AW$5="MADI"),"—",IF(OR(AW$5="IPO",AW$5="IP out"),IF(MOD(AW26-1,18)&gt;=8,"—",16*AW26),"Err"))))</f>
        <v>—</v>
      </c>
      <c r="AY27" s="9" t="str">
        <f>IF(OR(AY$5="M3",AY$5="S",AY$5="",AY$5="STD",AY$5="A",AY$5="AES",AY$5="F",AY$5="Fiber")," ",IF(OR(AY$5="E",AY$5="EMB"),IF(MOD(AY26,9)=0,"—",16*AY26-15),IF(OR(AY$5="M",AY$5="MADI"),"—",IF(OR(AY$5="IPO",AY$5="IP out"),IF(MOD(AY26-1,18)&gt;=8,"—",16*AY26-15),"Err"))))</f>
        <v xml:space="preserve"> </v>
      </c>
      <c r="AZ27" s="7" t="str">
        <f>IF(OR(AY$5="M3",AY$5="S",AY$5="",AY$5="STD",AY$5="A",AY$5="AES",AY$5="F",AY$5="Fiber"),
IF(AND(AY$5="M3",MOD(AY26-1,9)=8),"Coax"," "),IF(OR(AY$5="E",AY$5="EMB"),IF(MOD(AY26,9)=0,"—",16*AY26),IF(OR(AY$5="M",AY$5="MADI"),"—",IF(OR(AY$5="IPO",AY$5="IP out"),IF(MOD(AY26-1,18)&gt;=8,"—",16*AY26),"Err"))))</f>
        <v xml:space="preserve"> </v>
      </c>
      <c r="BA27" s="9" t="str">
        <f>IF(OR(BA$5="M3",BA$5="S",BA$5="",BA$5="STD",BA$5="A",BA$5="AES",BA$5="F",BA$5="Fiber")," ",IF(OR(BA$5="E",BA$5="EMB"),IF(MOD(BA26,9)=0,"—",16*BA26-15),IF(OR(BA$5="M",BA$5="MADI"),"—",IF(OR(BA$5="IPO",BA$5="IP out"),IF(MOD(BA26-1,18)&gt;=8,"—",16*BA26-15),"Err"))))</f>
        <v xml:space="preserve"> </v>
      </c>
      <c r="BB27" s="7" t="str">
        <f>IF(OR(BA$5="M3",BA$5="S",BA$5="",BA$5="STD",BA$5="A",BA$5="AES",BA$5="F",BA$5="Fiber"),
IF(AND(BA$5="M3",MOD(BA26-1,9)=8),"Coax"," "),IF(OR(BA$5="E",BA$5="EMB"),IF(MOD(BA26,9)=0,"—",16*BA26),IF(OR(BA$5="M",BA$5="MADI"),"—",IF(OR(BA$5="IPO",BA$5="IP out"),IF(MOD(BA26-1,18)&gt;=8,"—",16*BA26),"Err"))))</f>
        <v xml:space="preserve"> </v>
      </c>
      <c r="BC27" s="9" t="str">
        <f>IF(OR(BC$5="M3",BC$5="S",BC$5="",BC$5="STD",BC$5="A",BC$5="AES",BC$5="F",BC$5="Fiber")," ",IF(OR(BC$5="E",BC$5="EMB"),IF(MOD(BC26,9)=0,"—",16*BC26-15),IF(OR(BC$5="M",BC$5="MADI"),"—",IF(OR(BC$5="IPO",BC$5="IP out"),IF(MOD(BC26-1,18)&gt;=8,"—",16*BC26-15),"Err"))))</f>
        <v xml:space="preserve"> </v>
      </c>
      <c r="BD27" s="7" t="str">
        <f>IF(OR(BC$5="M3",BC$5="S",BC$5="",BC$5="STD",BC$5="A",BC$5="AES",BC$5="F",BC$5="Fiber"),
IF(AND(BC$5="M3",MOD(BC26-1,9)=8),"Coax"," "),IF(OR(BC$5="E",BC$5="EMB"),IF(MOD(BC26,9)=0,"—",16*BC26),IF(OR(BC$5="M",BC$5="MADI"),"—",IF(OR(BC$5="IPO",BC$5="IP out"),IF(MOD(BC26-1,18)&gt;=8,"—",16*BC26),"Err"))))</f>
        <v xml:space="preserve"> </v>
      </c>
      <c r="BE27" s="9" t="str">
        <f>IF(OR(BE$5="M3",BE$5="S",BE$5="",BE$5="STD",BE$5="A",BE$5="AES",BE$5="F",BE$5="Fiber")," ",IF(OR(BE$5="E",BE$5="EMB"),IF(MOD(BE26,9)=0,"—",16*BE26-15),IF(OR(BE$5="M",BE$5="MADI"),"—",IF(OR(BE$5="IPO",BE$5="IP out"),IF(MOD(BE26-1,18)&gt;=8,"—",16*BE26-15),"Err"))))</f>
        <v>—</v>
      </c>
      <c r="BF27" s="7" t="str">
        <f>IF(OR(BE$5="M3",BE$5="S",BE$5="",BE$5="STD",BE$5="A",BE$5="AES",BE$5="F",BE$5="Fiber"),
IF(AND(BE$5="M3",MOD(BE26-1,9)=8),"Coax"," "),IF(OR(BE$5="E",BE$5="EMB"),IF(MOD(BE26,9)=0,"—",16*BE26),IF(OR(BE$5="M",BE$5="MADI"),"—",IF(OR(BE$5="IPO",BE$5="IP out"),IF(MOD(BE26-1,18)&gt;=8,"—",16*BE26),"Err"))))</f>
        <v>—</v>
      </c>
      <c r="BG27" s="9">
        <f>IF(OR(BG$5="M3",BG$5="S",BG$5="",BG$5="STD",BG$5="A",BG$5="AES",BG$5="F",BG$5="Fiber")," ",IF(OR(BG$5="E",BG$5="EMB"),IF(MOD(BG26,9)=0,"—",16*BG26-15),IF(OR(BG$5="M",BG$5="MADI"),"—",IF(OR(BG$5="IPO",BG$5="IP out"),IF(MOD(BG26-1,18)&gt;=8,"—",16*BG26-15),"Err"))))</f>
        <v>737</v>
      </c>
      <c r="BH27" s="7">
        <f>IF(OR(BG$5="M3",BG$5="S",BG$5="",BG$5="STD",BG$5="A",BG$5="AES",BG$5="F",BG$5="Fiber"),
IF(AND(BG$5="M3",MOD(BG26-1,9)=8),"Coax"," "),IF(OR(BG$5="E",BG$5="EMB"),IF(MOD(BG26,9)=0,"—",16*BG26),IF(OR(BG$5="M",BG$5="MADI"),"—",IF(OR(BG$5="IPO",BG$5="IP out"),IF(MOD(BG26-1,18)&gt;=8,"—",16*BG26),"Err"))))</f>
        <v>752</v>
      </c>
      <c r="BI27" s="9" t="str">
        <f>IF(OR(BI$5="M3",BI$5="S",BI$5="",BI$5="STD",BI$5="A",BI$5="AES",BI$5="F",BI$5="Fiber")," ",IF(OR(BI$5="E",BI$5="EMB"),IF(MOD(BI26,9)=0,"—",16*BI26-15),IF(OR(BI$5="M",BI$5="MADI"),"—",IF(OR(BI$5="IPO",BI$5="IP out"),IF(MOD(BI26-1,18)&gt;=8,"—",16*BI26-15),"Err"))))</f>
        <v xml:space="preserve"> </v>
      </c>
      <c r="BJ27" s="7" t="str">
        <f>IF(OR(BI$5="M3",BI$5="S",BI$5="",BI$5="STD",BI$5="A",BI$5="AES",BI$5="F",BI$5="Fiber"),
IF(AND(BI$5="M3",MOD(BI26-1,9)=8),"Coax"," "),IF(OR(BI$5="E",BI$5="EMB"),IF(MOD(BI26,9)=0,"—",16*BI26),IF(OR(BI$5="M",BI$5="MADI"),"—",IF(OR(BI$5="IPO",BI$5="IP out"),IF(MOD(BI26-1,18)&gt;=8,"—",16*BI26),"Err"))))</f>
        <v xml:space="preserve"> </v>
      </c>
      <c r="BK27" s="9" t="str">
        <f>IF(OR(BK$5="M3",BK$5="S",BK$5="",BK$5="STD",BK$5="A",BK$5="AES",BK$5="F",BK$5="Fiber")," ",IF(OR(BK$5="E",BK$5="EMB"),IF(MOD(BK26,9)=0,"—",16*BK26-15),IF(OR(BK$5="M",BK$5="MADI"),"—",IF(OR(BK$5="IPO",BK$5="IP out"),IF(MOD(BK26-1,18)&gt;=8,"—",16*BK26-15),"Err"))))</f>
        <v xml:space="preserve"> </v>
      </c>
      <c r="BL27" s="7" t="str">
        <f>IF(OR(BK$5="M3",BK$5="S",BK$5="",BK$5="STD",BK$5="A",BK$5="AES",BK$5="F",BK$5="Fiber"),
IF(AND(BK$5="M3",MOD(BK26-1,9)=8),"Coax"," "),IF(OR(BK$5="E",BK$5="EMB"),IF(MOD(BK26,9)=0,"—",16*BK26),IF(OR(BK$5="M",BK$5="MADI"),"—",IF(OR(BK$5="IPO",BK$5="IP out"),IF(MOD(BK26-1,18)&gt;=8,"—",16*BK26),"Err"))))</f>
        <v xml:space="preserve"> </v>
      </c>
      <c r="BM27" s="11"/>
      <c r="BN27" s="14"/>
    </row>
    <row r="28" spans="1:66" s="1" customFormat="1" x14ac:dyDescent="0.25">
      <c r="A28" s="41">
        <f>(A$2)*18-6</f>
        <v>1002</v>
      </c>
      <c r="B28" s="42"/>
      <c r="C28" s="10">
        <f>(C$2)*18-6</f>
        <v>984</v>
      </c>
      <c r="D28" s="39"/>
      <c r="E28" s="10">
        <f>(E$2)*18-6</f>
        <v>966</v>
      </c>
      <c r="F28" s="39"/>
      <c r="G28" s="10">
        <f>(G$2)*18-6</f>
        <v>948</v>
      </c>
      <c r="H28" s="39"/>
      <c r="I28" s="10">
        <f>(I$2)*18-6</f>
        <v>930</v>
      </c>
      <c r="J28" s="39"/>
      <c r="K28" s="10">
        <f>(K$2)*18-6</f>
        <v>912</v>
      </c>
      <c r="L28" s="39"/>
      <c r="M28" s="10">
        <f>(M$2)*18-6</f>
        <v>894</v>
      </c>
      <c r="N28" s="39"/>
      <c r="O28" s="10">
        <f>(O$2)*18-6</f>
        <v>876</v>
      </c>
      <c r="P28" s="39"/>
      <c r="Q28" s="10">
        <f>(Q$2)*18-6</f>
        <v>714</v>
      </c>
      <c r="R28" s="39"/>
      <c r="S28" s="10">
        <f>(S$2)*18-6</f>
        <v>696</v>
      </c>
      <c r="T28" s="39"/>
      <c r="U28" s="10">
        <f>(U$2)*18-6</f>
        <v>678</v>
      </c>
      <c r="V28" s="39"/>
      <c r="W28" s="10">
        <f>(W$2)*18-6</f>
        <v>660</v>
      </c>
      <c r="X28" s="39"/>
      <c r="Y28" s="10">
        <f>(Y$2)*18-6</f>
        <v>642</v>
      </c>
      <c r="Z28" s="39"/>
      <c r="AA28" s="10">
        <f>(AA$2)*18-6</f>
        <v>624</v>
      </c>
      <c r="AB28" s="39"/>
      <c r="AC28" s="10">
        <f>(AC$2)*18-6</f>
        <v>606</v>
      </c>
      <c r="AD28" s="39"/>
      <c r="AE28" s="10">
        <f>(AE$2)*18-6</f>
        <v>588</v>
      </c>
      <c r="AF28" s="39"/>
      <c r="AG28" s="10">
        <f>(AG$2)*18-6</f>
        <v>426</v>
      </c>
      <c r="AH28" s="39"/>
      <c r="AI28" s="10">
        <f>(AI$2)*18-6</f>
        <v>408</v>
      </c>
      <c r="AJ28" s="39"/>
      <c r="AK28" s="10">
        <f>(AK$2)*18-6</f>
        <v>390</v>
      </c>
      <c r="AL28" s="39"/>
      <c r="AM28" s="10">
        <f>(AM$2)*18-6</f>
        <v>372</v>
      </c>
      <c r="AN28" s="39"/>
      <c r="AO28" s="10">
        <f>(AO$2)*18-6</f>
        <v>354</v>
      </c>
      <c r="AP28" s="39"/>
      <c r="AQ28" s="10">
        <f>(AQ$2)*18-6</f>
        <v>336</v>
      </c>
      <c r="AR28" s="39"/>
      <c r="AS28" s="10">
        <f>(AS$2)*18-6</f>
        <v>318</v>
      </c>
      <c r="AT28" s="39"/>
      <c r="AU28" s="10">
        <f>(AU$2)*18-6</f>
        <v>300</v>
      </c>
      <c r="AV28" s="39"/>
      <c r="AW28" s="10">
        <f>(AW$2)*18-6</f>
        <v>138</v>
      </c>
      <c r="AX28" s="39"/>
      <c r="AY28" s="10">
        <f>(AY$2)*18-6</f>
        <v>120</v>
      </c>
      <c r="AZ28" s="39"/>
      <c r="BA28" s="10">
        <f>(BA$2)*18-6</f>
        <v>102</v>
      </c>
      <c r="BB28" s="39"/>
      <c r="BC28" s="10">
        <f>(BC$2)*18-6</f>
        <v>84</v>
      </c>
      <c r="BD28" s="39"/>
      <c r="BE28" s="10">
        <f>(BE$2)*18-6</f>
        <v>66</v>
      </c>
      <c r="BF28" s="39"/>
      <c r="BG28" s="10">
        <f>(BG$2)*18-6</f>
        <v>48</v>
      </c>
      <c r="BH28" s="39"/>
      <c r="BI28" s="10">
        <f>(BI$2)*18-6</f>
        <v>30</v>
      </c>
      <c r="BJ28" s="39"/>
      <c r="BK28" s="10">
        <f>(BK$2)*18-6</f>
        <v>12</v>
      </c>
      <c r="BL28" s="26"/>
      <c r="BM28" s="3"/>
      <c r="BN28" s="13"/>
    </row>
    <row r="29" spans="1:66" s="5" customFormat="1" ht="13.5" x14ac:dyDescent="0.25">
      <c r="A29" s="9" t="str">
        <f>IF(OR(A$5="M3",A$5="S",A$5="",A$5="STD",A$5="A",A$5="AES",A$5="F",A$5="Fiber")," ",IF(OR(A$5="E",A$5="EMB"),IF(MOD(A28,9)=0,"—",16*A28-15),IF(OR(A$5="M",A$5="MADI"),"—",IF(OR(A$5="IPO",A$5="IP out"),IF(MOD(A28-1,18)&gt;=8,"—",16*A28-15),"Err"))))</f>
        <v>—</v>
      </c>
      <c r="B29" s="7" t="str">
        <f>IF(OR(A$5="M3",A$5="S",A$5="",A$5="STD",A$5="A",A$5="AES",A$5="F",A$5="Fiber"),
IF(AND(A$5="M3",MOD(A28-1,9)=8),"Coax"," "),IF(OR(A$5="E",A$5="EMB"),IF(MOD(A28,9)=0,"—",16*A28),IF(OR(A$5="M",A$5="MADI"),"—",IF(OR(A$5="IPO",A$5="IP out"),IF(MOD(A28-1,18)&gt;=8,"—",16*A28),"Err"))))</f>
        <v>—</v>
      </c>
      <c r="C29" s="9" t="str">
        <f>IF(OR(C$5="M3",C$5="S",C$5="",C$5="STD",C$5="A",C$5="AES",C$5="F",C$5="Fiber")," ",IF(OR(C$5="E",C$5="EMB"),IF(MOD(C28,9)=0,"—",16*C28-15),IF(OR(C$5="M",C$5="MADI"),"—",IF(OR(C$5="IPO",C$5="IP out"),IF(MOD(C28-1,18)&gt;=8,"—",16*C28-15),"Err"))))</f>
        <v xml:space="preserve"> </v>
      </c>
      <c r="D29" s="7" t="str">
        <f>IF(OR(C$5="M3",C$5="S",C$5="",C$5="STD",C$5="A",C$5="AES",C$5="F",C$5="Fiber"),
IF(AND(C$5="M3",MOD(C28-1,9)=8),"Coax"," "),IF(OR(C$5="E",C$5="EMB"),IF(MOD(C28,9)=0,"—",16*C28),IF(OR(C$5="M",C$5="MADI"),"—",IF(OR(C$5="IPO",C$5="IP out"),IF(MOD(C28-1,18)&gt;=8,"—",16*C28),"Err"))))</f>
        <v xml:space="preserve"> </v>
      </c>
      <c r="E29" s="9" t="str">
        <f>IF(OR(E$5="M3",E$5="S",E$5="",E$5="STD",E$5="A",E$5="AES",E$5="F",E$5="Fiber")," ",IF(OR(E$5="E",E$5="EMB"),IF(MOD(E28,9)=0,"—",16*E28-15),IF(OR(E$5="M",E$5="MADI"),"—",IF(OR(E$5="IPO",E$5="IP out"),IF(MOD(E28-1,18)&gt;=8,"—",16*E28-15),"Err"))))</f>
        <v xml:space="preserve"> </v>
      </c>
      <c r="F29" s="7" t="str">
        <f>IF(OR(E$5="M3",E$5="S",E$5="",E$5="STD",E$5="A",E$5="AES",E$5="F",E$5="Fiber"),
IF(AND(E$5="M3",MOD(E28-1,9)=8),"Coax"," "),IF(OR(E$5="E",E$5="EMB"),IF(MOD(E28,9)=0,"—",16*E28),IF(OR(E$5="M",E$5="MADI"),"—",IF(OR(E$5="IPO",E$5="IP out"),IF(MOD(E28-1,18)&gt;=8,"—",16*E28),"Err"))))</f>
        <v xml:space="preserve"> </v>
      </c>
      <c r="G29" s="9" t="str">
        <f>IF(OR(G$5="M3",G$5="S",G$5="",G$5="STD",G$5="A",G$5="AES",G$5="F",G$5="Fiber")," ",IF(OR(G$5="E",G$5="EMB"),IF(MOD(G28,9)=0,"—",16*G28-15),IF(OR(G$5="M",G$5="MADI"),"—",IF(OR(G$5="IPO",G$5="IP out"),IF(MOD(G28-1,18)&gt;=8,"—",16*G28-15),"Err"))))</f>
        <v xml:space="preserve"> </v>
      </c>
      <c r="H29" s="7" t="str">
        <f>IF(OR(G$5="M3",G$5="S",G$5="",G$5="STD",G$5="A",G$5="AES",G$5="F",G$5="Fiber"),
IF(AND(G$5="M3",MOD(G28-1,9)=8),"Coax"," "),IF(OR(G$5="E",G$5="EMB"),IF(MOD(G28,9)=0,"—",16*G28),IF(OR(G$5="M",G$5="MADI"),"—",IF(OR(G$5="IPO",G$5="IP out"),IF(MOD(G28-1,18)&gt;=8,"—",16*G28),"Err"))))</f>
        <v xml:space="preserve"> </v>
      </c>
      <c r="I29" s="9" t="str">
        <f>IF(OR(I$5="M3",I$5="S",I$5="",I$5="STD",I$5="A",I$5="AES",I$5="F",I$5="Fiber")," ",IF(OR(I$5="E",I$5="EMB"),IF(MOD(I28,9)=0,"—",16*I28-15),IF(OR(I$5="M",I$5="MADI"),"—",IF(OR(I$5="IPO",I$5="IP out"),IF(MOD(I28-1,18)&gt;=8,"—",16*I28-15),"Err"))))</f>
        <v>—</v>
      </c>
      <c r="J29" s="7" t="str">
        <f>IF(OR(I$5="M3",I$5="S",I$5="",I$5="STD",I$5="A",I$5="AES",I$5="F",I$5="Fiber"),
IF(AND(I$5="M3",MOD(I28-1,9)=8),"Coax"," "),IF(OR(I$5="E",I$5="EMB"),IF(MOD(I28,9)=0,"—",16*I28),IF(OR(I$5="M",I$5="MADI"),"—",IF(OR(I$5="IPO",I$5="IP out"),IF(MOD(I28-1,18)&gt;=8,"—",16*I28),"Err"))))</f>
        <v>—</v>
      </c>
      <c r="K29" s="9">
        <f>IF(OR(K$5="M3",K$5="S",K$5="",K$5="STD",K$5="A",K$5="AES",K$5="F",K$5="Fiber")," ",IF(OR(K$5="E",K$5="EMB"),IF(MOD(K28,9)=0,"—",16*K28-15),IF(OR(K$5="M",K$5="MADI"),"—",IF(OR(K$5="IPO",K$5="IP out"),IF(MOD(K28-1,18)&gt;=8,"—",16*K28-15),"Err"))))</f>
        <v>14577</v>
      </c>
      <c r="L29" s="7">
        <f>IF(OR(K$5="M3",K$5="S",K$5="",K$5="STD",K$5="A",K$5="AES",K$5="F",K$5="Fiber"),
IF(AND(K$5="M3",MOD(K28-1,9)=8),"Coax"," "),IF(OR(K$5="E",K$5="EMB"),IF(MOD(K28,9)=0,"—",16*K28),IF(OR(K$5="M",K$5="MADI"),"—",IF(OR(K$5="IPO",K$5="IP out"),IF(MOD(K28-1,18)&gt;=8,"—",16*K28),"Err"))))</f>
        <v>14592</v>
      </c>
      <c r="M29" s="9" t="str">
        <f>IF(OR(M$5="M3",M$5="S",M$5="",M$5="STD",M$5="A",M$5="AES",M$5="F",M$5="Fiber")," ",IF(OR(M$5="E",M$5="EMB"),IF(MOD(M28,9)=0,"—",16*M28-15),IF(OR(M$5="M",M$5="MADI"),"—",IF(OR(M$5="IPO",M$5="IP out"),IF(MOD(M28-1,18)&gt;=8,"—",16*M28-15),"Err"))))</f>
        <v xml:space="preserve"> </v>
      </c>
      <c r="N29" s="7" t="str">
        <f>IF(OR(M$5="M3",M$5="S",M$5="",M$5="STD",M$5="A",M$5="AES",M$5="F",M$5="Fiber"),
IF(AND(M$5="M3",MOD(M28-1,9)=8),"Coax"," "),IF(OR(M$5="E",M$5="EMB"),IF(MOD(M28,9)=0,"—",16*M28),IF(OR(M$5="M",M$5="MADI"),"—",IF(OR(M$5="IPO",M$5="IP out"),IF(MOD(M28-1,18)&gt;=8,"—",16*M28),"Err"))))</f>
        <v xml:space="preserve"> </v>
      </c>
      <c r="O29" s="9" t="str">
        <f>IF(OR(O$5="M3",O$5="S",O$5="",O$5="STD",O$5="A",O$5="AES",O$5="F",O$5="Fiber")," ",IF(OR(O$5="E",O$5="EMB"),IF(MOD(O28,9)=0,"—",16*O28-15),IF(OR(O$5="M",O$5="MADI"),"—",IF(OR(O$5="IPO",O$5="IP out"),IF(MOD(O28-1,18)&gt;=8,"—",16*O28-15),"Err"))))</f>
        <v xml:space="preserve"> </v>
      </c>
      <c r="P29" s="7" t="str">
        <f>IF(OR(O$5="M3",O$5="S",O$5="",O$5="STD",O$5="A",O$5="AES",O$5="F",O$5="Fiber"),
IF(AND(O$5="M3",MOD(O28-1,9)=8),"Coax"," "),IF(OR(O$5="E",O$5="EMB"),IF(MOD(O28,9)=0,"—",16*O28),IF(OR(O$5="M",O$5="MADI"),"—",IF(OR(O$5="IPO",O$5="IP out"),IF(MOD(O28-1,18)&gt;=8,"—",16*O28),"Err"))))</f>
        <v xml:space="preserve"> </v>
      </c>
      <c r="Q29" s="9" t="str">
        <f>IF(OR(Q$5="M3",Q$5="S",Q$5="",Q$5="STD",Q$5="A",Q$5="AES",Q$5="F",Q$5="Fiber")," ",IF(OR(Q$5="E",Q$5="EMB"),IF(MOD(Q28,9)=0,"—",16*Q28-15),IF(OR(Q$5="M",Q$5="MADI"),"—",IF(OR(Q$5="IPO",Q$5="IP out"),IF(MOD(Q28-1,18)&gt;=8,"—",16*Q28-15),"Err"))))</f>
        <v>—</v>
      </c>
      <c r="R29" s="7" t="str">
        <f>IF(OR(Q$5="M3",Q$5="S",Q$5="",Q$5="STD",Q$5="A",Q$5="AES",Q$5="F",Q$5="Fiber"),
IF(AND(Q$5="M3",MOD(Q28-1,9)=8),"Coax"," "),IF(OR(Q$5="E",Q$5="EMB"),IF(MOD(Q28,9)=0,"—",16*Q28),IF(OR(Q$5="M",Q$5="MADI"),"—",IF(OR(Q$5="IPO",Q$5="IP out"),IF(MOD(Q28-1,18)&gt;=8,"—",16*Q28),"Err"))))</f>
        <v>—</v>
      </c>
      <c r="S29" s="9" t="str">
        <f>IF(OR(S$5="M3",S$5="S",S$5="",S$5="STD",S$5="A",S$5="AES",S$5="F",S$5="Fiber")," ",IF(OR(S$5="E",S$5="EMB"),IF(MOD(S28,9)=0,"—",16*S28-15),IF(OR(S$5="M",S$5="MADI"),"—",IF(OR(S$5="IPO",S$5="IP out"),IF(MOD(S28-1,18)&gt;=8,"—",16*S28-15),"Err"))))</f>
        <v xml:space="preserve"> </v>
      </c>
      <c r="T29" s="7" t="str">
        <f>IF(OR(S$5="M3",S$5="S",S$5="",S$5="STD",S$5="A",S$5="AES",S$5="F",S$5="Fiber"),
IF(AND(S$5="M3",MOD(S28-1,9)=8),"Coax"," "),IF(OR(S$5="E",S$5="EMB"),IF(MOD(S28,9)=0,"—",16*S28),IF(OR(S$5="M",S$5="MADI"),"—",IF(OR(S$5="IPO",S$5="IP out"),IF(MOD(S28-1,18)&gt;=8,"—",16*S28),"Err"))))</f>
        <v xml:space="preserve"> </v>
      </c>
      <c r="U29" s="9" t="str">
        <f>IF(OR(U$5="M3",U$5="S",U$5="",U$5="STD",U$5="A",U$5="AES",U$5="F",U$5="Fiber")," ",IF(OR(U$5="E",U$5="EMB"),IF(MOD(U28,9)=0,"—",16*U28-15),IF(OR(U$5="M",U$5="MADI"),"—",IF(OR(U$5="IPO",U$5="IP out"),IF(MOD(U28-1,18)&gt;=8,"—",16*U28-15),"Err"))))</f>
        <v xml:space="preserve"> </v>
      </c>
      <c r="V29" s="7" t="str">
        <f>IF(OR(U$5="M3",U$5="S",U$5="",U$5="STD",U$5="A",U$5="AES",U$5="F",U$5="Fiber"),
IF(AND(U$5="M3",MOD(U28-1,9)=8),"Coax"," "),IF(OR(U$5="E",U$5="EMB"),IF(MOD(U28,9)=0,"—",16*U28),IF(OR(U$5="M",U$5="MADI"),"—",IF(OR(U$5="IPO",U$5="IP out"),IF(MOD(U28-1,18)&gt;=8,"—",16*U28),"Err"))))</f>
        <v xml:space="preserve"> </v>
      </c>
      <c r="W29" s="9" t="str">
        <f>IF(OR(W$5="M3",W$5="S",W$5="",W$5="STD",W$5="A",W$5="AES",W$5="F",W$5="Fiber")," ",IF(OR(W$5="E",W$5="EMB"),IF(MOD(W28,9)=0,"—",16*W28-15),IF(OR(W$5="M",W$5="MADI"),"—",IF(OR(W$5="IPO",W$5="IP out"),IF(MOD(W28-1,18)&gt;=8,"—",16*W28-15),"Err"))))</f>
        <v xml:space="preserve"> </v>
      </c>
      <c r="X29" s="7" t="str">
        <f>IF(OR(W$5="M3",W$5="S",W$5="",W$5="STD",W$5="A",W$5="AES",W$5="F",W$5="Fiber"),
IF(AND(W$5="M3",MOD(W28-1,9)=8),"Coax"," "),IF(OR(W$5="E",W$5="EMB"),IF(MOD(W28,9)=0,"—",16*W28),IF(OR(W$5="M",W$5="MADI"),"—",IF(OR(W$5="IPO",W$5="IP out"),IF(MOD(W28-1,18)&gt;=8,"—",16*W28),"Err"))))</f>
        <v xml:space="preserve"> </v>
      </c>
      <c r="Y29" s="9" t="str">
        <f>IF(OR(Y$5="M3",Y$5="S",Y$5="",Y$5="STD",Y$5="A",Y$5="AES",Y$5="F",Y$5="Fiber")," ",IF(OR(Y$5="E",Y$5="EMB"),IF(MOD(Y28,9)=0,"—",16*Y28-15),IF(OR(Y$5="M",Y$5="MADI"),"—",IF(OR(Y$5="IPO",Y$5="IP out"),IF(MOD(Y28-1,18)&gt;=8,"—",16*Y28-15),"Err"))))</f>
        <v>—</v>
      </c>
      <c r="Z29" s="7" t="str">
        <f>IF(OR(Y$5="M3",Y$5="S",Y$5="",Y$5="STD",Y$5="A",Y$5="AES",Y$5="F",Y$5="Fiber"),
IF(AND(Y$5="M3",MOD(Y28-1,9)=8),"Coax"," "),IF(OR(Y$5="E",Y$5="EMB"),IF(MOD(Y28,9)=0,"—",16*Y28),IF(OR(Y$5="M",Y$5="MADI"),"—",IF(OR(Y$5="IPO",Y$5="IP out"),IF(MOD(Y28-1,18)&gt;=8,"—",16*Y28),"Err"))))</f>
        <v>—</v>
      </c>
      <c r="AA29" s="9">
        <f>IF(OR(AA$5="M3",AA$5="S",AA$5="",AA$5="STD",AA$5="A",AA$5="AES",AA$5="F",AA$5="Fiber")," ",IF(OR(AA$5="E",AA$5="EMB"),IF(MOD(AA28,9)=0,"—",16*AA28-15),IF(OR(AA$5="M",AA$5="MADI"),"—",IF(OR(AA$5="IPO",AA$5="IP out"),IF(MOD(AA28-1,18)&gt;=8,"—",16*AA28-15),"Err"))))</f>
        <v>9969</v>
      </c>
      <c r="AB29" s="7">
        <f>IF(OR(AA$5="M3",AA$5="S",AA$5="",AA$5="STD",AA$5="A",AA$5="AES",AA$5="F",AA$5="Fiber"),
IF(AND(AA$5="M3",MOD(AA28-1,9)=8),"Coax"," "),IF(OR(AA$5="E",AA$5="EMB"),IF(MOD(AA28,9)=0,"—",16*AA28),IF(OR(AA$5="M",AA$5="MADI"),"—",IF(OR(AA$5="IPO",AA$5="IP out"),IF(MOD(AA28-1,18)&gt;=8,"—",16*AA28),"Err"))))</f>
        <v>9984</v>
      </c>
      <c r="AC29" s="9" t="str">
        <f>IF(OR(AC$5="M3",AC$5="S",AC$5="",AC$5="STD",AC$5="A",AC$5="AES",AC$5="F",AC$5="Fiber")," ",IF(OR(AC$5="E",AC$5="EMB"),IF(MOD(AC28,9)=0,"—",16*AC28-15),IF(OR(AC$5="M",AC$5="MADI"),"—",IF(OR(AC$5="IPO",AC$5="IP out"),IF(MOD(AC28-1,18)&gt;=8,"—",16*AC28-15),"Err"))))</f>
        <v xml:space="preserve"> </v>
      </c>
      <c r="AD29" s="7" t="str">
        <f>IF(OR(AC$5="M3",AC$5="S",AC$5="",AC$5="STD",AC$5="A",AC$5="AES",AC$5="F",AC$5="Fiber"),
IF(AND(AC$5="M3",MOD(AC28-1,9)=8),"Coax"," "),IF(OR(AC$5="E",AC$5="EMB"),IF(MOD(AC28,9)=0,"—",16*AC28),IF(OR(AC$5="M",AC$5="MADI"),"—",IF(OR(AC$5="IPO",AC$5="IP out"),IF(MOD(AC28-1,18)&gt;=8,"—",16*AC28),"Err"))))</f>
        <v xml:space="preserve"> </v>
      </c>
      <c r="AE29" s="9" t="str">
        <f>IF(OR(AE$5="M3",AE$5="S",AE$5="",AE$5="STD",AE$5="A",AE$5="AES",AE$5="F",AE$5="Fiber")," ",IF(OR(AE$5="E",AE$5="EMB"),IF(MOD(AE28,9)=0,"—",16*AE28-15),IF(OR(AE$5="M",AE$5="MADI"),"—",IF(OR(AE$5="IPO",AE$5="IP out"),IF(MOD(AE28-1,18)&gt;=8,"—",16*AE28-15),"Err"))))</f>
        <v xml:space="preserve"> </v>
      </c>
      <c r="AF29" s="7" t="str">
        <f>IF(OR(AE$5="M3",AE$5="S",AE$5="",AE$5="STD",AE$5="A",AE$5="AES",AE$5="F",AE$5="Fiber"),
IF(AND(AE$5="M3",MOD(AE28-1,9)=8),"Coax"," "),IF(OR(AE$5="E",AE$5="EMB"),IF(MOD(AE28,9)=0,"—",16*AE28),IF(OR(AE$5="M",AE$5="MADI"),"—",IF(OR(AE$5="IPO",AE$5="IP out"),IF(MOD(AE28-1,18)&gt;=8,"—",16*AE28),"Err"))))</f>
        <v xml:space="preserve"> </v>
      </c>
      <c r="AG29" s="9" t="str">
        <f>IF(OR(AG$5="M3",AG$5="S",AG$5="",AG$5="STD",AG$5="A",AG$5="AES",AG$5="F",AG$5="Fiber")," ",IF(OR(AG$5="E",AG$5="EMB"),IF(MOD(AG28,9)=0,"—",16*AG28-15),IF(OR(AG$5="M",AG$5="MADI"),"—",IF(OR(AG$5="IPO",AG$5="IP out"),IF(MOD(AG28-1,18)&gt;=8,"—",16*AG28-15),"Err"))))</f>
        <v xml:space="preserve"> </v>
      </c>
      <c r="AH29" s="7" t="str">
        <f>IF(OR(AG$5="M3",AG$5="S",AG$5="",AG$5="STD",AG$5="A",AG$5="AES",AG$5="F",AG$5="Fiber"),
IF(AND(AG$5="M3",MOD(AG28-1,9)=8),"Coax"," "),IF(OR(AG$5="E",AG$5="EMB"),IF(MOD(AG28,9)=0,"—",16*AG28),IF(OR(AG$5="M",AG$5="MADI"),"—",IF(OR(AG$5="IPO",AG$5="IP out"),IF(MOD(AG28-1,18)&gt;=8,"—",16*AG28),"Err"))))</f>
        <v xml:space="preserve"> </v>
      </c>
      <c r="AI29" s="9" t="str">
        <f>IF(OR(AI$5="M3",AI$5="S",AI$5="",AI$5="STD",AI$5="A",AI$5="AES",AI$5="F",AI$5="Fiber")," ",IF(OR(AI$5="E",AI$5="EMB"),IF(MOD(AI28,9)=0,"—",16*AI28-15),IF(OR(AI$5="M",AI$5="MADI"),"—",IF(OR(AI$5="IPO",AI$5="IP out"),IF(MOD(AI28-1,18)&gt;=8,"—",16*AI28-15),"Err"))))</f>
        <v xml:space="preserve"> </v>
      </c>
      <c r="AJ29" s="7" t="str">
        <f>IF(OR(AI$5="M3",AI$5="S",AI$5="",AI$5="STD",AI$5="A",AI$5="AES",AI$5="F",AI$5="Fiber"),
IF(AND(AI$5="M3",MOD(AI28-1,9)=8),"Coax"," "),IF(OR(AI$5="E",AI$5="EMB"),IF(MOD(AI28,9)=0,"—",16*AI28),IF(OR(AI$5="M",AI$5="MADI"),"—",IF(OR(AI$5="IPO",AI$5="IP out"),IF(MOD(AI28-1,18)&gt;=8,"—",16*AI28),"Err"))))</f>
        <v xml:space="preserve"> </v>
      </c>
      <c r="AK29" s="9" t="str">
        <f>IF(OR(AK$5="M3",AK$5="S",AK$5="",AK$5="STD",AK$5="A",AK$5="AES",AK$5="F",AK$5="Fiber")," ",IF(OR(AK$5="E",AK$5="EMB"),IF(MOD(AK28,9)=0,"—",16*AK28-15),IF(OR(AK$5="M",AK$5="MADI"),"—",IF(OR(AK$5="IPO",AK$5="IP out"),IF(MOD(AK28-1,18)&gt;=8,"—",16*AK28-15),"Err"))))</f>
        <v xml:space="preserve"> </v>
      </c>
      <c r="AL29" s="7" t="str">
        <f>IF(OR(AK$5="M3",AK$5="S",AK$5="",AK$5="STD",AK$5="A",AK$5="AES",AK$5="F",AK$5="Fiber"),
IF(AND(AK$5="M3",MOD(AK28-1,9)=8),"Coax"," "),IF(OR(AK$5="E",AK$5="EMB"),IF(MOD(AK28,9)=0,"—",16*AK28),IF(OR(AK$5="M",AK$5="MADI"),"—",IF(OR(AK$5="IPO",AK$5="IP out"),IF(MOD(AK28-1,18)&gt;=8,"—",16*AK28),"Err"))))</f>
        <v xml:space="preserve"> </v>
      </c>
      <c r="AM29" s="9" t="str">
        <f>IF(OR(AM$5="M3",AM$5="S",AM$5="",AM$5="STD",AM$5="A",AM$5="AES",AM$5="F",AM$5="Fiber")," ",IF(OR(AM$5="E",AM$5="EMB"),IF(MOD(AM28,9)=0,"—",16*AM28-15),IF(OR(AM$5="M",AM$5="MADI"),"—",IF(OR(AM$5="IPO",AM$5="IP out"),IF(MOD(AM28-1,18)&gt;=8,"—",16*AM28-15),"Err"))))</f>
        <v xml:space="preserve"> </v>
      </c>
      <c r="AN29" s="7" t="str">
        <f>IF(OR(AM$5="M3",AM$5="S",AM$5="",AM$5="STD",AM$5="A",AM$5="AES",AM$5="F",AM$5="Fiber"),
IF(AND(AM$5="M3",MOD(AM28-1,9)=8),"Coax"," "),IF(OR(AM$5="E",AM$5="EMB"),IF(MOD(AM28,9)=0,"—",16*AM28),IF(OR(AM$5="M",AM$5="MADI"),"—",IF(OR(AM$5="IPO",AM$5="IP out"),IF(MOD(AM28-1,18)&gt;=8,"—",16*AM28),"Err"))))</f>
        <v xml:space="preserve"> </v>
      </c>
      <c r="AO29" s="9" t="str">
        <f>IF(OR(AO$5="M3",AO$5="S",AO$5="",AO$5="STD",AO$5="A",AO$5="AES",AO$5="F",AO$5="Fiber")," ",IF(OR(AO$5="E",AO$5="EMB"),IF(MOD(AO28,9)=0,"—",16*AO28-15),IF(OR(AO$5="M",AO$5="MADI"),"—",IF(OR(AO$5="IPO",AO$5="IP out"),IF(MOD(AO28-1,18)&gt;=8,"—",16*AO28-15),"Err"))))</f>
        <v xml:space="preserve"> </v>
      </c>
      <c r="AP29" s="7" t="str">
        <f>IF(OR(AO$5="M3",AO$5="S",AO$5="",AO$5="STD",AO$5="A",AO$5="AES",AO$5="F",AO$5="Fiber"),
IF(AND(AO$5="M3",MOD(AO28-1,9)=8),"Coax"," "),IF(OR(AO$5="E",AO$5="EMB"),IF(MOD(AO28,9)=0,"—",16*AO28),IF(OR(AO$5="M",AO$5="MADI"),"—",IF(OR(AO$5="IPO",AO$5="IP out"),IF(MOD(AO28-1,18)&gt;=8,"—",16*AO28),"Err"))))</f>
        <v xml:space="preserve"> </v>
      </c>
      <c r="AQ29" s="9">
        <f>IF(OR(AQ$5="M3",AQ$5="S",AQ$5="",AQ$5="STD",AQ$5="A",AQ$5="AES",AQ$5="F",AQ$5="Fiber")," ",IF(OR(AQ$5="E",AQ$5="EMB"),IF(MOD(AQ28,9)=0,"—",16*AQ28-15),IF(OR(AQ$5="M",AQ$5="MADI"),"—",IF(OR(AQ$5="IPO",AQ$5="IP out"),IF(MOD(AQ28-1,18)&gt;=8,"—",16*AQ28-15),"Err"))))</f>
        <v>5361</v>
      </c>
      <c r="AR29" s="7">
        <f>IF(OR(AQ$5="M3",AQ$5="S",AQ$5="",AQ$5="STD",AQ$5="A",AQ$5="AES",AQ$5="F",AQ$5="Fiber"),
IF(AND(AQ$5="M3",MOD(AQ28-1,9)=8),"Coax"," "),IF(OR(AQ$5="E",AQ$5="EMB"),IF(MOD(AQ28,9)=0,"—",16*AQ28),IF(OR(AQ$5="M",AQ$5="MADI"),"—",IF(OR(AQ$5="IPO",AQ$5="IP out"),IF(MOD(AQ28-1,18)&gt;=8,"—",16*AQ28),"Err"))))</f>
        <v>5376</v>
      </c>
      <c r="AS29" s="9" t="str">
        <f>IF(OR(AS$5="M3",AS$5="S",AS$5="",AS$5="STD",AS$5="A",AS$5="AES",AS$5="F",AS$5="Fiber")," ",IF(OR(AS$5="E",AS$5="EMB"),IF(MOD(AS28,9)=0,"—",16*AS28-15),IF(OR(AS$5="M",AS$5="MADI"),"—",IF(OR(AS$5="IPO",AS$5="IP out"),IF(MOD(AS28-1,18)&gt;=8,"—",16*AS28-15),"Err"))))</f>
        <v xml:space="preserve"> </v>
      </c>
      <c r="AT29" s="7" t="str">
        <f>IF(OR(AS$5="M3",AS$5="S",AS$5="",AS$5="STD",AS$5="A",AS$5="AES",AS$5="F",AS$5="Fiber"),
IF(AND(AS$5="M3",MOD(AS28-1,9)=8),"Coax"," "),IF(OR(AS$5="E",AS$5="EMB"),IF(MOD(AS28,9)=0,"—",16*AS28),IF(OR(AS$5="M",AS$5="MADI"),"—",IF(OR(AS$5="IPO",AS$5="IP out"),IF(MOD(AS28-1,18)&gt;=8,"—",16*AS28),"Err"))))</f>
        <v xml:space="preserve"> </v>
      </c>
      <c r="AU29" s="9" t="str">
        <f>IF(OR(AU$5="M3",AU$5="S",AU$5="",AU$5="STD",AU$5="A",AU$5="AES",AU$5="F",AU$5="Fiber")," ",IF(OR(AU$5="E",AU$5="EMB"),IF(MOD(AU28,9)=0,"—",16*AU28-15),IF(OR(AU$5="M",AU$5="MADI"),"—",IF(OR(AU$5="IPO",AU$5="IP out"),IF(MOD(AU28-1,18)&gt;=8,"—",16*AU28-15),"Err"))))</f>
        <v xml:space="preserve"> </v>
      </c>
      <c r="AV29" s="7" t="str">
        <f>IF(OR(AU$5="M3",AU$5="S",AU$5="",AU$5="STD",AU$5="A",AU$5="AES",AU$5="F",AU$5="Fiber"),
IF(AND(AU$5="M3",MOD(AU28-1,9)=8),"Coax"," "),IF(OR(AU$5="E",AU$5="EMB"),IF(MOD(AU28,9)=0,"—",16*AU28),IF(OR(AU$5="M",AU$5="MADI"),"—",IF(OR(AU$5="IPO",AU$5="IP out"),IF(MOD(AU28-1,18)&gt;=8,"—",16*AU28),"Err"))))</f>
        <v xml:space="preserve"> </v>
      </c>
      <c r="AW29" s="9" t="str">
        <f>IF(OR(AW$5="M3",AW$5="S",AW$5="",AW$5="STD",AW$5="A",AW$5="AES",AW$5="F",AW$5="Fiber")," ",IF(OR(AW$5="E",AW$5="EMB"),IF(MOD(AW28,9)=0,"—",16*AW28-15),IF(OR(AW$5="M",AW$5="MADI"),"—",IF(OR(AW$5="IPO",AW$5="IP out"),IF(MOD(AW28-1,18)&gt;=8,"—",16*AW28-15),"Err"))))</f>
        <v>—</v>
      </c>
      <c r="AX29" s="7" t="str">
        <f>IF(OR(AW$5="M3",AW$5="S",AW$5="",AW$5="STD",AW$5="A",AW$5="AES",AW$5="F",AW$5="Fiber"),
IF(AND(AW$5="M3",MOD(AW28-1,9)=8),"Coax"," "),IF(OR(AW$5="E",AW$5="EMB"),IF(MOD(AW28,9)=0,"—",16*AW28),IF(OR(AW$5="M",AW$5="MADI"),"—",IF(OR(AW$5="IPO",AW$5="IP out"),IF(MOD(AW28-1,18)&gt;=8,"—",16*AW28),"Err"))))</f>
        <v>—</v>
      </c>
      <c r="AY29" s="9" t="str">
        <f>IF(OR(AY$5="M3",AY$5="S",AY$5="",AY$5="STD",AY$5="A",AY$5="AES",AY$5="F",AY$5="Fiber")," ",IF(OR(AY$5="E",AY$5="EMB"),IF(MOD(AY28,9)=0,"—",16*AY28-15),IF(OR(AY$5="M",AY$5="MADI"),"—",IF(OR(AY$5="IPO",AY$5="IP out"),IF(MOD(AY28-1,18)&gt;=8,"—",16*AY28-15),"Err"))))</f>
        <v xml:space="preserve"> </v>
      </c>
      <c r="AZ29" s="7" t="str">
        <f>IF(OR(AY$5="M3",AY$5="S",AY$5="",AY$5="STD",AY$5="A",AY$5="AES",AY$5="F",AY$5="Fiber"),
IF(AND(AY$5="M3",MOD(AY28-1,9)=8),"Coax"," "),IF(OR(AY$5="E",AY$5="EMB"),IF(MOD(AY28,9)=0,"—",16*AY28),IF(OR(AY$5="M",AY$5="MADI"),"—",IF(OR(AY$5="IPO",AY$5="IP out"),IF(MOD(AY28-1,18)&gt;=8,"—",16*AY28),"Err"))))</f>
        <v xml:space="preserve"> </v>
      </c>
      <c r="BA29" s="9" t="str">
        <f>IF(OR(BA$5="M3",BA$5="S",BA$5="",BA$5="STD",BA$5="A",BA$5="AES",BA$5="F",BA$5="Fiber")," ",IF(OR(BA$5="E",BA$5="EMB"),IF(MOD(BA28,9)=0,"—",16*BA28-15),IF(OR(BA$5="M",BA$5="MADI"),"—",IF(OR(BA$5="IPO",BA$5="IP out"),IF(MOD(BA28-1,18)&gt;=8,"—",16*BA28-15),"Err"))))</f>
        <v xml:space="preserve"> </v>
      </c>
      <c r="BB29" s="7" t="str">
        <f>IF(OR(BA$5="M3",BA$5="S",BA$5="",BA$5="STD",BA$5="A",BA$5="AES",BA$5="F",BA$5="Fiber"),
IF(AND(BA$5="M3",MOD(BA28-1,9)=8),"Coax"," "),IF(OR(BA$5="E",BA$5="EMB"),IF(MOD(BA28,9)=0,"—",16*BA28),IF(OR(BA$5="M",BA$5="MADI"),"—",IF(OR(BA$5="IPO",BA$5="IP out"),IF(MOD(BA28-1,18)&gt;=8,"—",16*BA28),"Err"))))</f>
        <v xml:space="preserve"> </v>
      </c>
      <c r="BC29" s="9" t="str">
        <f>IF(OR(BC$5="M3",BC$5="S",BC$5="",BC$5="STD",BC$5="A",BC$5="AES",BC$5="F",BC$5="Fiber")," ",IF(OR(BC$5="E",BC$5="EMB"),IF(MOD(BC28,9)=0,"—",16*BC28-15),IF(OR(BC$5="M",BC$5="MADI"),"—",IF(OR(BC$5="IPO",BC$5="IP out"),IF(MOD(BC28-1,18)&gt;=8,"—",16*BC28-15),"Err"))))</f>
        <v xml:space="preserve"> </v>
      </c>
      <c r="BD29" s="7" t="str">
        <f>IF(OR(BC$5="M3",BC$5="S",BC$5="",BC$5="STD",BC$5="A",BC$5="AES",BC$5="F",BC$5="Fiber"),
IF(AND(BC$5="M3",MOD(BC28-1,9)=8),"Coax"," "),IF(OR(BC$5="E",BC$5="EMB"),IF(MOD(BC28,9)=0,"—",16*BC28),IF(OR(BC$5="M",BC$5="MADI"),"—",IF(OR(BC$5="IPO",BC$5="IP out"),IF(MOD(BC28-1,18)&gt;=8,"—",16*BC28),"Err"))))</f>
        <v xml:space="preserve"> </v>
      </c>
      <c r="BE29" s="9" t="str">
        <f>IF(OR(BE$5="M3",BE$5="S",BE$5="",BE$5="STD",BE$5="A",BE$5="AES",BE$5="F",BE$5="Fiber")," ",IF(OR(BE$5="E",BE$5="EMB"),IF(MOD(BE28,9)=0,"—",16*BE28-15),IF(OR(BE$5="M",BE$5="MADI"),"—",IF(OR(BE$5="IPO",BE$5="IP out"),IF(MOD(BE28-1,18)&gt;=8,"—",16*BE28-15),"Err"))))</f>
        <v>—</v>
      </c>
      <c r="BF29" s="7" t="str">
        <f>IF(OR(BE$5="M3",BE$5="S",BE$5="",BE$5="STD",BE$5="A",BE$5="AES",BE$5="F",BE$5="Fiber"),
IF(AND(BE$5="M3",MOD(BE28-1,9)=8),"Coax"," "),IF(OR(BE$5="E",BE$5="EMB"),IF(MOD(BE28,9)=0,"—",16*BE28),IF(OR(BE$5="M",BE$5="MADI"),"—",IF(OR(BE$5="IPO",BE$5="IP out"),IF(MOD(BE28-1,18)&gt;=8,"—",16*BE28),"Err"))))</f>
        <v>—</v>
      </c>
      <c r="BG29" s="9">
        <f>IF(OR(BG$5="M3",BG$5="S",BG$5="",BG$5="STD",BG$5="A",BG$5="AES",BG$5="F",BG$5="Fiber")," ",IF(OR(BG$5="E",BG$5="EMB"),IF(MOD(BG28,9)=0,"—",16*BG28-15),IF(OR(BG$5="M",BG$5="MADI"),"—",IF(OR(BG$5="IPO",BG$5="IP out"),IF(MOD(BG28-1,18)&gt;=8,"—",16*BG28-15),"Err"))))</f>
        <v>753</v>
      </c>
      <c r="BH29" s="7">
        <f>IF(OR(BG$5="M3",BG$5="S",BG$5="",BG$5="STD",BG$5="A",BG$5="AES",BG$5="F",BG$5="Fiber"),
IF(AND(BG$5="M3",MOD(BG28-1,9)=8),"Coax"," "),IF(OR(BG$5="E",BG$5="EMB"),IF(MOD(BG28,9)=0,"—",16*BG28),IF(OR(BG$5="M",BG$5="MADI"),"—",IF(OR(BG$5="IPO",BG$5="IP out"),IF(MOD(BG28-1,18)&gt;=8,"—",16*BG28),"Err"))))</f>
        <v>768</v>
      </c>
      <c r="BI29" s="9" t="str">
        <f>IF(OR(BI$5="M3",BI$5="S",BI$5="",BI$5="STD",BI$5="A",BI$5="AES",BI$5="F",BI$5="Fiber")," ",IF(OR(BI$5="E",BI$5="EMB"),IF(MOD(BI28,9)=0,"—",16*BI28-15),IF(OR(BI$5="M",BI$5="MADI"),"—",IF(OR(BI$5="IPO",BI$5="IP out"),IF(MOD(BI28-1,18)&gt;=8,"—",16*BI28-15),"Err"))))</f>
        <v xml:space="preserve"> </v>
      </c>
      <c r="BJ29" s="7" t="str">
        <f>IF(OR(BI$5="M3",BI$5="S",BI$5="",BI$5="STD",BI$5="A",BI$5="AES",BI$5="F",BI$5="Fiber"),
IF(AND(BI$5="M3",MOD(BI28-1,9)=8),"Coax"," "),IF(OR(BI$5="E",BI$5="EMB"),IF(MOD(BI28,9)=0,"—",16*BI28),IF(OR(BI$5="M",BI$5="MADI"),"—",IF(OR(BI$5="IPO",BI$5="IP out"),IF(MOD(BI28-1,18)&gt;=8,"—",16*BI28),"Err"))))</f>
        <v xml:space="preserve"> </v>
      </c>
      <c r="BK29" s="9" t="str">
        <f>IF(OR(BK$5="M3",BK$5="S",BK$5="",BK$5="STD",BK$5="A",BK$5="AES",BK$5="F",BK$5="Fiber")," ",IF(OR(BK$5="E",BK$5="EMB"),IF(MOD(BK28,9)=0,"—",16*BK28-15),IF(OR(BK$5="M",BK$5="MADI"),"—",IF(OR(BK$5="IPO",BK$5="IP out"),IF(MOD(BK28-1,18)&gt;=8,"—",16*BK28-15),"Err"))))</f>
        <v xml:space="preserve"> </v>
      </c>
      <c r="BL29" s="7" t="str">
        <f>IF(OR(BK$5="M3",BK$5="S",BK$5="",BK$5="STD",BK$5="A",BK$5="AES",BK$5="F",BK$5="Fiber"),
IF(AND(BK$5="M3",MOD(BK28-1,9)=8),"Coax"," "),IF(OR(BK$5="E",BK$5="EMB"),IF(MOD(BK28,9)=0,"—",16*BK28),IF(OR(BK$5="M",BK$5="MADI"),"—",IF(OR(BK$5="IPO",BK$5="IP out"),IF(MOD(BK28-1,18)&gt;=8,"—",16*BK28),"Err"))))</f>
        <v xml:space="preserve"> </v>
      </c>
      <c r="BM29" s="11"/>
      <c r="BN29" s="14"/>
    </row>
    <row r="30" spans="1:66" s="1" customFormat="1" x14ac:dyDescent="0.25">
      <c r="A30" s="41">
        <f>(A$2)*18-5</f>
        <v>1003</v>
      </c>
      <c r="B30" s="42"/>
      <c r="C30" s="10">
        <f>(C$2)*18-5</f>
        <v>985</v>
      </c>
      <c r="D30" s="39"/>
      <c r="E30" s="10">
        <f>(E$2)*18-5</f>
        <v>967</v>
      </c>
      <c r="F30" s="39"/>
      <c r="G30" s="10">
        <f>(G$2)*18-5</f>
        <v>949</v>
      </c>
      <c r="H30" s="39"/>
      <c r="I30" s="10">
        <f>(I$2)*18-5</f>
        <v>931</v>
      </c>
      <c r="J30" s="39"/>
      <c r="K30" s="10">
        <f>(K$2)*18-5</f>
        <v>913</v>
      </c>
      <c r="L30" s="39"/>
      <c r="M30" s="10">
        <f>(M$2)*18-5</f>
        <v>895</v>
      </c>
      <c r="N30" s="39"/>
      <c r="O30" s="10">
        <f>(O$2)*18-5</f>
        <v>877</v>
      </c>
      <c r="P30" s="39"/>
      <c r="Q30" s="10">
        <f>(Q$2)*18-5</f>
        <v>715</v>
      </c>
      <c r="R30" s="39"/>
      <c r="S30" s="10">
        <f>(S$2)*18-5</f>
        <v>697</v>
      </c>
      <c r="T30" s="39"/>
      <c r="U30" s="10">
        <f>(U$2)*18-5</f>
        <v>679</v>
      </c>
      <c r="V30" s="39"/>
      <c r="W30" s="10">
        <f>(W$2)*18-5</f>
        <v>661</v>
      </c>
      <c r="X30" s="39"/>
      <c r="Y30" s="10">
        <f>(Y$2)*18-5</f>
        <v>643</v>
      </c>
      <c r="Z30" s="39"/>
      <c r="AA30" s="10">
        <f>(AA$2)*18-5</f>
        <v>625</v>
      </c>
      <c r="AB30" s="39"/>
      <c r="AC30" s="10">
        <f>(AC$2)*18-5</f>
        <v>607</v>
      </c>
      <c r="AD30" s="39"/>
      <c r="AE30" s="10">
        <f>(AE$2)*18-5</f>
        <v>589</v>
      </c>
      <c r="AF30" s="39"/>
      <c r="AG30" s="10">
        <f>(AG$2)*18-5</f>
        <v>427</v>
      </c>
      <c r="AH30" s="39"/>
      <c r="AI30" s="10">
        <f>(AI$2)*18-5</f>
        <v>409</v>
      </c>
      <c r="AJ30" s="39"/>
      <c r="AK30" s="10">
        <f>(AK$2)*18-5</f>
        <v>391</v>
      </c>
      <c r="AL30" s="39"/>
      <c r="AM30" s="10">
        <f>(AM$2)*18-5</f>
        <v>373</v>
      </c>
      <c r="AN30" s="39"/>
      <c r="AO30" s="10">
        <f>(AO$2)*18-5</f>
        <v>355</v>
      </c>
      <c r="AP30" s="39"/>
      <c r="AQ30" s="10">
        <f>(AQ$2)*18-5</f>
        <v>337</v>
      </c>
      <c r="AR30" s="39"/>
      <c r="AS30" s="10">
        <f>(AS$2)*18-5</f>
        <v>319</v>
      </c>
      <c r="AT30" s="39"/>
      <c r="AU30" s="10">
        <f>(AU$2)*18-5</f>
        <v>301</v>
      </c>
      <c r="AV30" s="39"/>
      <c r="AW30" s="10">
        <f>(AW$2)*18-5</f>
        <v>139</v>
      </c>
      <c r="AX30" s="39"/>
      <c r="AY30" s="10">
        <f>(AY$2)*18-5</f>
        <v>121</v>
      </c>
      <c r="AZ30" s="39"/>
      <c r="BA30" s="10">
        <f>(BA$2)*18-5</f>
        <v>103</v>
      </c>
      <c r="BB30" s="39"/>
      <c r="BC30" s="10">
        <f>(BC$2)*18-5</f>
        <v>85</v>
      </c>
      <c r="BD30" s="39"/>
      <c r="BE30" s="10">
        <f>(BE$2)*18-5</f>
        <v>67</v>
      </c>
      <c r="BF30" s="39"/>
      <c r="BG30" s="10">
        <f>(BG$2)*18-5</f>
        <v>49</v>
      </c>
      <c r="BH30" s="39"/>
      <c r="BI30" s="10">
        <f>(BI$2)*18-5</f>
        <v>31</v>
      </c>
      <c r="BJ30" s="39"/>
      <c r="BK30" s="10">
        <f>(BK$2)*18-5</f>
        <v>13</v>
      </c>
      <c r="BL30" s="26"/>
      <c r="BM30" s="3"/>
      <c r="BN30" s="13"/>
    </row>
    <row r="31" spans="1:66" s="5" customFormat="1" ht="13.5" x14ac:dyDescent="0.25">
      <c r="A31" s="9" t="str">
        <f>IF(OR(A$5="M3",A$5="S",A$5="",A$5="STD",A$5="A",A$5="AES",A$5="F",A$5="Fiber")," ",IF(OR(A$5="E",A$5="EMB"),IF(MOD(A30,9)=0,"—",16*A30-15),IF(OR(A$5="M",A$5="MADI"),"—",IF(OR(A$5="IPO",A$5="IP out"),IF(MOD(A30-1,18)&gt;=8,"—",16*A30-15),"Err"))))</f>
        <v>—</v>
      </c>
      <c r="B31" s="7" t="str">
        <f>IF(OR(A$5="M3",A$5="S",A$5="",A$5="STD",A$5="A",A$5="AES",A$5="F",A$5="Fiber"),
IF(AND(A$5="M3",MOD(A30-1,9)=8),"Coax"," "),IF(OR(A$5="E",A$5="EMB"),IF(MOD(A30,9)=0,"—",16*A30),IF(OR(A$5="M",A$5="MADI"),"—",IF(OR(A$5="IPO",A$5="IP out"),IF(MOD(A30-1,18)&gt;=8,"—",16*A30),"Err"))))</f>
        <v>—</v>
      </c>
      <c r="C31" s="9" t="str">
        <f>IF(OR(C$5="M3",C$5="S",C$5="",C$5="STD",C$5="A",C$5="AES",C$5="F",C$5="Fiber")," ",IF(OR(C$5="E",C$5="EMB"),IF(MOD(C30,9)=0,"—",16*C30-15),IF(OR(C$5="M",C$5="MADI"),"—",IF(OR(C$5="IPO",C$5="IP out"),IF(MOD(C30-1,18)&gt;=8,"—",16*C30-15),"Err"))))</f>
        <v xml:space="preserve"> </v>
      </c>
      <c r="D31" s="7" t="str">
        <f>IF(OR(C$5="M3",C$5="S",C$5="",C$5="STD",C$5="A",C$5="AES",C$5="F",C$5="Fiber"),
IF(AND(C$5="M3",MOD(C30-1,9)=8),"Coax"," "),IF(OR(C$5="E",C$5="EMB"),IF(MOD(C30,9)=0,"—",16*C30),IF(OR(C$5="M",C$5="MADI"),"—",IF(OR(C$5="IPO",C$5="IP out"),IF(MOD(C30-1,18)&gt;=8,"—",16*C30),"Err"))))</f>
        <v xml:space="preserve"> </v>
      </c>
      <c r="E31" s="9" t="str">
        <f>IF(OR(E$5="M3",E$5="S",E$5="",E$5="STD",E$5="A",E$5="AES",E$5="F",E$5="Fiber")," ",IF(OR(E$5="E",E$5="EMB"),IF(MOD(E30,9)=0,"—",16*E30-15),IF(OR(E$5="M",E$5="MADI"),"—",IF(OR(E$5="IPO",E$5="IP out"),IF(MOD(E30-1,18)&gt;=8,"—",16*E30-15),"Err"))))</f>
        <v xml:space="preserve"> </v>
      </c>
      <c r="F31" s="7" t="str">
        <f>IF(OR(E$5="M3",E$5="S",E$5="",E$5="STD",E$5="A",E$5="AES",E$5="F",E$5="Fiber"),
IF(AND(E$5="M3",MOD(E30-1,9)=8),"Coax"," "),IF(OR(E$5="E",E$5="EMB"),IF(MOD(E30,9)=0,"—",16*E30),IF(OR(E$5="M",E$5="MADI"),"—",IF(OR(E$5="IPO",E$5="IP out"),IF(MOD(E30-1,18)&gt;=8,"—",16*E30),"Err"))))</f>
        <v xml:space="preserve"> </v>
      </c>
      <c r="G31" s="9" t="str">
        <f>IF(OR(G$5="M3",G$5="S",G$5="",G$5="STD",G$5="A",G$5="AES",G$5="F",G$5="Fiber")," ",IF(OR(G$5="E",G$5="EMB"),IF(MOD(G30,9)=0,"—",16*G30-15),IF(OR(G$5="M",G$5="MADI"),"—",IF(OR(G$5="IPO",G$5="IP out"),IF(MOD(G30-1,18)&gt;=8,"—",16*G30-15),"Err"))))</f>
        <v xml:space="preserve"> </v>
      </c>
      <c r="H31" s="7" t="str">
        <f>IF(OR(G$5="M3",G$5="S",G$5="",G$5="STD",G$5="A",G$5="AES",G$5="F",G$5="Fiber"),
IF(AND(G$5="M3",MOD(G30-1,9)=8),"Coax"," "),IF(OR(G$5="E",G$5="EMB"),IF(MOD(G30,9)=0,"—",16*G30),IF(OR(G$5="M",G$5="MADI"),"—",IF(OR(G$5="IPO",G$5="IP out"),IF(MOD(G30-1,18)&gt;=8,"—",16*G30),"Err"))))</f>
        <v xml:space="preserve"> </v>
      </c>
      <c r="I31" s="9" t="str">
        <f>IF(OR(I$5="M3",I$5="S",I$5="",I$5="STD",I$5="A",I$5="AES",I$5="F",I$5="Fiber")," ",IF(OR(I$5="E",I$5="EMB"),IF(MOD(I30,9)=0,"—",16*I30-15),IF(OR(I$5="M",I$5="MADI"),"—",IF(OR(I$5="IPO",I$5="IP out"),IF(MOD(I30-1,18)&gt;=8,"—",16*I30-15),"Err"))))</f>
        <v>—</v>
      </c>
      <c r="J31" s="7" t="str">
        <f>IF(OR(I$5="M3",I$5="S",I$5="",I$5="STD",I$5="A",I$5="AES",I$5="F",I$5="Fiber"),
IF(AND(I$5="M3",MOD(I30-1,9)=8),"Coax"," "),IF(OR(I$5="E",I$5="EMB"),IF(MOD(I30,9)=0,"—",16*I30),IF(OR(I$5="M",I$5="MADI"),"—",IF(OR(I$5="IPO",I$5="IP out"),IF(MOD(I30-1,18)&gt;=8,"—",16*I30),"Err"))))</f>
        <v>—</v>
      </c>
      <c r="K31" s="9">
        <f>IF(OR(K$5="M3",K$5="S",K$5="",K$5="STD",K$5="A",K$5="AES",K$5="F",K$5="Fiber")," ",IF(OR(K$5="E",K$5="EMB"),IF(MOD(K30,9)=0,"—",16*K30-15),IF(OR(K$5="M",K$5="MADI"),"—",IF(OR(K$5="IPO",K$5="IP out"),IF(MOD(K30-1,18)&gt;=8,"—",16*K30-15),"Err"))))</f>
        <v>14593</v>
      </c>
      <c r="L31" s="7">
        <f>IF(OR(K$5="M3",K$5="S",K$5="",K$5="STD",K$5="A",K$5="AES",K$5="F",K$5="Fiber"),
IF(AND(K$5="M3",MOD(K30-1,9)=8),"Coax"," "),IF(OR(K$5="E",K$5="EMB"),IF(MOD(K30,9)=0,"—",16*K30),IF(OR(K$5="M",K$5="MADI"),"—",IF(OR(K$5="IPO",K$5="IP out"),IF(MOD(K30-1,18)&gt;=8,"—",16*K30),"Err"))))</f>
        <v>14608</v>
      </c>
      <c r="M31" s="9" t="str">
        <f>IF(OR(M$5="M3",M$5="S",M$5="",M$5="STD",M$5="A",M$5="AES",M$5="F",M$5="Fiber")," ",IF(OR(M$5="E",M$5="EMB"),IF(MOD(M30,9)=0,"—",16*M30-15),IF(OR(M$5="M",M$5="MADI"),"—",IF(OR(M$5="IPO",M$5="IP out"),IF(MOD(M30-1,18)&gt;=8,"—",16*M30-15),"Err"))))</f>
        <v xml:space="preserve"> </v>
      </c>
      <c r="N31" s="7" t="str">
        <f>IF(OR(M$5="M3",M$5="S",M$5="",M$5="STD",M$5="A",M$5="AES",M$5="F",M$5="Fiber"),
IF(AND(M$5="M3",MOD(M30-1,9)=8),"Coax"," "),IF(OR(M$5="E",M$5="EMB"),IF(MOD(M30,9)=0,"—",16*M30),IF(OR(M$5="M",M$5="MADI"),"—",IF(OR(M$5="IPO",M$5="IP out"),IF(MOD(M30-1,18)&gt;=8,"—",16*M30),"Err"))))</f>
        <v xml:space="preserve"> </v>
      </c>
      <c r="O31" s="9" t="str">
        <f>IF(OR(O$5="M3",O$5="S",O$5="",O$5="STD",O$5="A",O$5="AES",O$5="F",O$5="Fiber")," ",IF(OR(O$5="E",O$5="EMB"),IF(MOD(O30,9)=0,"—",16*O30-15),IF(OR(O$5="M",O$5="MADI"),"—",IF(OR(O$5="IPO",O$5="IP out"),IF(MOD(O30-1,18)&gt;=8,"—",16*O30-15),"Err"))))</f>
        <v xml:space="preserve"> </v>
      </c>
      <c r="P31" s="7" t="str">
        <f>IF(OR(O$5="M3",O$5="S",O$5="",O$5="STD",O$5="A",O$5="AES",O$5="F",O$5="Fiber"),
IF(AND(O$5="M3",MOD(O30-1,9)=8),"Coax"," "),IF(OR(O$5="E",O$5="EMB"),IF(MOD(O30,9)=0,"—",16*O30),IF(OR(O$5="M",O$5="MADI"),"—",IF(OR(O$5="IPO",O$5="IP out"),IF(MOD(O30-1,18)&gt;=8,"—",16*O30),"Err"))))</f>
        <v xml:space="preserve"> </v>
      </c>
      <c r="Q31" s="9" t="str">
        <f>IF(OR(Q$5="M3",Q$5="S",Q$5="",Q$5="STD",Q$5="A",Q$5="AES",Q$5="F",Q$5="Fiber")," ",IF(OR(Q$5="E",Q$5="EMB"),IF(MOD(Q30,9)=0,"—",16*Q30-15),IF(OR(Q$5="M",Q$5="MADI"),"—",IF(OR(Q$5="IPO",Q$5="IP out"),IF(MOD(Q30-1,18)&gt;=8,"—",16*Q30-15),"Err"))))</f>
        <v>—</v>
      </c>
      <c r="R31" s="7" t="str">
        <f>IF(OR(Q$5="M3",Q$5="S",Q$5="",Q$5="STD",Q$5="A",Q$5="AES",Q$5="F",Q$5="Fiber"),
IF(AND(Q$5="M3",MOD(Q30-1,9)=8),"Coax"," "),IF(OR(Q$5="E",Q$5="EMB"),IF(MOD(Q30,9)=0,"—",16*Q30),IF(OR(Q$5="M",Q$5="MADI"),"—",IF(OR(Q$5="IPO",Q$5="IP out"),IF(MOD(Q30-1,18)&gt;=8,"—",16*Q30),"Err"))))</f>
        <v>—</v>
      </c>
      <c r="S31" s="9" t="str">
        <f>IF(OR(S$5="M3",S$5="S",S$5="",S$5="STD",S$5="A",S$5="AES",S$5="F",S$5="Fiber")," ",IF(OR(S$5="E",S$5="EMB"),IF(MOD(S30,9)=0,"—",16*S30-15),IF(OR(S$5="M",S$5="MADI"),"—",IF(OR(S$5="IPO",S$5="IP out"),IF(MOD(S30-1,18)&gt;=8,"—",16*S30-15),"Err"))))</f>
        <v xml:space="preserve"> </v>
      </c>
      <c r="T31" s="7" t="str">
        <f>IF(OR(S$5="M3",S$5="S",S$5="",S$5="STD",S$5="A",S$5="AES",S$5="F",S$5="Fiber"),
IF(AND(S$5="M3",MOD(S30-1,9)=8),"Coax"," "),IF(OR(S$5="E",S$5="EMB"),IF(MOD(S30,9)=0,"—",16*S30),IF(OR(S$5="M",S$5="MADI"),"—",IF(OR(S$5="IPO",S$5="IP out"),IF(MOD(S30-1,18)&gt;=8,"—",16*S30),"Err"))))</f>
        <v xml:space="preserve"> </v>
      </c>
      <c r="U31" s="9" t="str">
        <f>IF(OR(U$5="M3",U$5="S",U$5="",U$5="STD",U$5="A",U$5="AES",U$5="F",U$5="Fiber")," ",IF(OR(U$5="E",U$5="EMB"),IF(MOD(U30,9)=0,"—",16*U30-15),IF(OR(U$5="M",U$5="MADI"),"—",IF(OR(U$5="IPO",U$5="IP out"),IF(MOD(U30-1,18)&gt;=8,"—",16*U30-15),"Err"))))</f>
        <v xml:space="preserve"> </v>
      </c>
      <c r="V31" s="7" t="str">
        <f>IF(OR(U$5="M3",U$5="S",U$5="",U$5="STD",U$5="A",U$5="AES",U$5="F",U$5="Fiber"),
IF(AND(U$5="M3",MOD(U30-1,9)=8),"Coax"," "),IF(OR(U$5="E",U$5="EMB"),IF(MOD(U30,9)=0,"—",16*U30),IF(OR(U$5="M",U$5="MADI"),"—",IF(OR(U$5="IPO",U$5="IP out"),IF(MOD(U30-1,18)&gt;=8,"—",16*U30),"Err"))))</f>
        <v xml:space="preserve"> </v>
      </c>
      <c r="W31" s="9" t="str">
        <f>IF(OR(W$5="M3",W$5="S",W$5="",W$5="STD",W$5="A",W$5="AES",W$5="F",W$5="Fiber")," ",IF(OR(W$5="E",W$5="EMB"),IF(MOD(W30,9)=0,"—",16*W30-15),IF(OR(W$5="M",W$5="MADI"),"—",IF(OR(W$5="IPO",W$5="IP out"),IF(MOD(W30-1,18)&gt;=8,"—",16*W30-15),"Err"))))</f>
        <v xml:space="preserve"> </v>
      </c>
      <c r="X31" s="7" t="str">
        <f>IF(OR(W$5="M3",W$5="S",W$5="",W$5="STD",W$5="A",W$5="AES",W$5="F",W$5="Fiber"),
IF(AND(W$5="M3",MOD(W30-1,9)=8),"Coax"," "),IF(OR(W$5="E",W$5="EMB"),IF(MOD(W30,9)=0,"—",16*W30),IF(OR(W$5="M",W$5="MADI"),"—",IF(OR(W$5="IPO",W$5="IP out"),IF(MOD(W30-1,18)&gt;=8,"—",16*W30),"Err"))))</f>
        <v xml:space="preserve"> </v>
      </c>
      <c r="Y31" s="9" t="str">
        <f>IF(OR(Y$5="M3",Y$5="S",Y$5="",Y$5="STD",Y$5="A",Y$5="AES",Y$5="F",Y$5="Fiber")," ",IF(OR(Y$5="E",Y$5="EMB"),IF(MOD(Y30,9)=0,"—",16*Y30-15),IF(OR(Y$5="M",Y$5="MADI"),"—",IF(OR(Y$5="IPO",Y$5="IP out"),IF(MOD(Y30-1,18)&gt;=8,"—",16*Y30-15),"Err"))))</f>
        <v>—</v>
      </c>
      <c r="Z31" s="7" t="str">
        <f>IF(OR(Y$5="M3",Y$5="S",Y$5="",Y$5="STD",Y$5="A",Y$5="AES",Y$5="F",Y$5="Fiber"),
IF(AND(Y$5="M3",MOD(Y30-1,9)=8),"Coax"," "),IF(OR(Y$5="E",Y$5="EMB"),IF(MOD(Y30,9)=0,"—",16*Y30),IF(OR(Y$5="M",Y$5="MADI"),"—",IF(OR(Y$5="IPO",Y$5="IP out"),IF(MOD(Y30-1,18)&gt;=8,"—",16*Y30),"Err"))))</f>
        <v>—</v>
      </c>
      <c r="AA31" s="9">
        <f>IF(OR(AA$5="M3",AA$5="S",AA$5="",AA$5="STD",AA$5="A",AA$5="AES",AA$5="F",AA$5="Fiber")," ",IF(OR(AA$5="E",AA$5="EMB"),IF(MOD(AA30,9)=0,"—",16*AA30-15),IF(OR(AA$5="M",AA$5="MADI"),"—",IF(OR(AA$5="IPO",AA$5="IP out"),IF(MOD(AA30-1,18)&gt;=8,"—",16*AA30-15),"Err"))))</f>
        <v>9985</v>
      </c>
      <c r="AB31" s="7">
        <f>IF(OR(AA$5="M3",AA$5="S",AA$5="",AA$5="STD",AA$5="A",AA$5="AES",AA$5="F",AA$5="Fiber"),
IF(AND(AA$5="M3",MOD(AA30-1,9)=8),"Coax"," "),IF(OR(AA$5="E",AA$5="EMB"),IF(MOD(AA30,9)=0,"—",16*AA30),IF(OR(AA$5="M",AA$5="MADI"),"—",IF(OR(AA$5="IPO",AA$5="IP out"),IF(MOD(AA30-1,18)&gt;=8,"—",16*AA30),"Err"))))</f>
        <v>10000</v>
      </c>
      <c r="AC31" s="9" t="str">
        <f>IF(OR(AC$5="M3",AC$5="S",AC$5="",AC$5="STD",AC$5="A",AC$5="AES",AC$5="F",AC$5="Fiber")," ",IF(OR(AC$5="E",AC$5="EMB"),IF(MOD(AC30,9)=0,"—",16*AC30-15),IF(OR(AC$5="M",AC$5="MADI"),"—",IF(OR(AC$5="IPO",AC$5="IP out"),IF(MOD(AC30-1,18)&gt;=8,"—",16*AC30-15),"Err"))))</f>
        <v xml:space="preserve"> </v>
      </c>
      <c r="AD31" s="7" t="str">
        <f>IF(OR(AC$5="M3",AC$5="S",AC$5="",AC$5="STD",AC$5="A",AC$5="AES",AC$5="F",AC$5="Fiber"),
IF(AND(AC$5="M3",MOD(AC30-1,9)=8),"Coax"," "),IF(OR(AC$5="E",AC$5="EMB"),IF(MOD(AC30,9)=0,"—",16*AC30),IF(OR(AC$5="M",AC$5="MADI"),"—",IF(OR(AC$5="IPO",AC$5="IP out"),IF(MOD(AC30-1,18)&gt;=8,"—",16*AC30),"Err"))))</f>
        <v xml:space="preserve"> </v>
      </c>
      <c r="AE31" s="9" t="str">
        <f>IF(OR(AE$5="M3",AE$5="S",AE$5="",AE$5="STD",AE$5="A",AE$5="AES",AE$5="F",AE$5="Fiber")," ",IF(OR(AE$5="E",AE$5="EMB"),IF(MOD(AE30,9)=0,"—",16*AE30-15),IF(OR(AE$5="M",AE$5="MADI"),"—",IF(OR(AE$5="IPO",AE$5="IP out"),IF(MOD(AE30-1,18)&gt;=8,"—",16*AE30-15),"Err"))))</f>
        <v xml:space="preserve"> </v>
      </c>
      <c r="AF31" s="7" t="str">
        <f>IF(OR(AE$5="M3",AE$5="S",AE$5="",AE$5="STD",AE$5="A",AE$5="AES",AE$5="F",AE$5="Fiber"),
IF(AND(AE$5="M3",MOD(AE30-1,9)=8),"Coax"," "),IF(OR(AE$5="E",AE$5="EMB"),IF(MOD(AE30,9)=0,"—",16*AE30),IF(OR(AE$5="M",AE$5="MADI"),"—",IF(OR(AE$5="IPO",AE$5="IP out"),IF(MOD(AE30-1,18)&gt;=8,"—",16*AE30),"Err"))))</f>
        <v xml:space="preserve"> </v>
      </c>
      <c r="AG31" s="9" t="str">
        <f>IF(OR(AG$5="M3",AG$5="S",AG$5="",AG$5="STD",AG$5="A",AG$5="AES",AG$5="F",AG$5="Fiber")," ",IF(OR(AG$5="E",AG$5="EMB"),IF(MOD(AG30,9)=0,"—",16*AG30-15),IF(OR(AG$5="M",AG$5="MADI"),"—",IF(OR(AG$5="IPO",AG$5="IP out"),IF(MOD(AG30-1,18)&gt;=8,"—",16*AG30-15),"Err"))))</f>
        <v xml:space="preserve"> </v>
      </c>
      <c r="AH31" s="7" t="str">
        <f>IF(OR(AG$5="M3",AG$5="S",AG$5="",AG$5="STD",AG$5="A",AG$5="AES",AG$5="F",AG$5="Fiber"),
IF(AND(AG$5="M3",MOD(AG30-1,9)=8),"Coax"," "),IF(OR(AG$5="E",AG$5="EMB"),IF(MOD(AG30,9)=0,"—",16*AG30),IF(OR(AG$5="M",AG$5="MADI"),"—",IF(OR(AG$5="IPO",AG$5="IP out"),IF(MOD(AG30-1,18)&gt;=8,"—",16*AG30),"Err"))))</f>
        <v xml:space="preserve"> </v>
      </c>
      <c r="AI31" s="9" t="str">
        <f>IF(OR(AI$5="M3",AI$5="S",AI$5="",AI$5="STD",AI$5="A",AI$5="AES",AI$5="F",AI$5="Fiber")," ",IF(OR(AI$5="E",AI$5="EMB"),IF(MOD(AI30,9)=0,"—",16*AI30-15),IF(OR(AI$5="M",AI$5="MADI"),"—",IF(OR(AI$5="IPO",AI$5="IP out"),IF(MOD(AI30-1,18)&gt;=8,"—",16*AI30-15),"Err"))))</f>
        <v xml:space="preserve"> </v>
      </c>
      <c r="AJ31" s="7" t="str">
        <f>IF(OR(AI$5="M3",AI$5="S",AI$5="",AI$5="STD",AI$5="A",AI$5="AES",AI$5="F",AI$5="Fiber"),
IF(AND(AI$5="M3",MOD(AI30-1,9)=8),"Coax"," "),IF(OR(AI$5="E",AI$5="EMB"),IF(MOD(AI30,9)=0,"—",16*AI30),IF(OR(AI$5="M",AI$5="MADI"),"—",IF(OR(AI$5="IPO",AI$5="IP out"),IF(MOD(AI30-1,18)&gt;=8,"—",16*AI30),"Err"))))</f>
        <v xml:space="preserve"> </v>
      </c>
      <c r="AK31" s="9" t="str">
        <f>IF(OR(AK$5="M3",AK$5="S",AK$5="",AK$5="STD",AK$5="A",AK$5="AES",AK$5="F",AK$5="Fiber")," ",IF(OR(AK$5="E",AK$5="EMB"),IF(MOD(AK30,9)=0,"—",16*AK30-15),IF(OR(AK$5="M",AK$5="MADI"),"—",IF(OR(AK$5="IPO",AK$5="IP out"),IF(MOD(AK30-1,18)&gt;=8,"—",16*AK30-15),"Err"))))</f>
        <v xml:space="preserve"> </v>
      </c>
      <c r="AL31" s="7" t="str">
        <f>IF(OR(AK$5="M3",AK$5="S",AK$5="",AK$5="STD",AK$5="A",AK$5="AES",AK$5="F",AK$5="Fiber"),
IF(AND(AK$5="M3",MOD(AK30-1,9)=8),"Coax"," "),IF(OR(AK$5="E",AK$5="EMB"),IF(MOD(AK30,9)=0,"—",16*AK30),IF(OR(AK$5="M",AK$5="MADI"),"—",IF(OR(AK$5="IPO",AK$5="IP out"),IF(MOD(AK30-1,18)&gt;=8,"—",16*AK30),"Err"))))</f>
        <v xml:space="preserve"> </v>
      </c>
      <c r="AM31" s="9" t="str">
        <f>IF(OR(AM$5="M3",AM$5="S",AM$5="",AM$5="STD",AM$5="A",AM$5="AES",AM$5="F",AM$5="Fiber")," ",IF(OR(AM$5="E",AM$5="EMB"),IF(MOD(AM30,9)=0,"—",16*AM30-15),IF(OR(AM$5="M",AM$5="MADI"),"—",IF(OR(AM$5="IPO",AM$5="IP out"),IF(MOD(AM30-1,18)&gt;=8,"—",16*AM30-15),"Err"))))</f>
        <v xml:space="preserve"> </v>
      </c>
      <c r="AN31" s="7" t="str">
        <f>IF(OR(AM$5="M3",AM$5="S",AM$5="",AM$5="STD",AM$5="A",AM$5="AES",AM$5="F",AM$5="Fiber"),
IF(AND(AM$5="M3",MOD(AM30-1,9)=8),"Coax"," "),IF(OR(AM$5="E",AM$5="EMB"),IF(MOD(AM30,9)=0,"—",16*AM30),IF(OR(AM$5="M",AM$5="MADI"),"—",IF(OR(AM$5="IPO",AM$5="IP out"),IF(MOD(AM30-1,18)&gt;=8,"—",16*AM30),"Err"))))</f>
        <v xml:space="preserve"> </v>
      </c>
      <c r="AO31" s="9" t="str">
        <f>IF(OR(AO$5="M3",AO$5="S",AO$5="",AO$5="STD",AO$5="A",AO$5="AES",AO$5="F",AO$5="Fiber")," ",IF(OR(AO$5="E",AO$5="EMB"),IF(MOD(AO30,9)=0,"—",16*AO30-15),IF(OR(AO$5="M",AO$5="MADI"),"—",IF(OR(AO$5="IPO",AO$5="IP out"),IF(MOD(AO30-1,18)&gt;=8,"—",16*AO30-15),"Err"))))</f>
        <v xml:space="preserve"> </v>
      </c>
      <c r="AP31" s="7" t="str">
        <f>IF(OR(AO$5="M3",AO$5="S",AO$5="",AO$5="STD",AO$5="A",AO$5="AES",AO$5="F",AO$5="Fiber"),
IF(AND(AO$5="M3",MOD(AO30-1,9)=8),"Coax"," "),IF(OR(AO$5="E",AO$5="EMB"),IF(MOD(AO30,9)=0,"—",16*AO30),IF(OR(AO$5="M",AO$5="MADI"),"—",IF(OR(AO$5="IPO",AO$5="IP out"),IF(MOD(AO30-1,18)&gt;=8,"—",16*AO30),"Err"))))</f>
        <v xml:space="preserve"> </v>
      </c>
      <c r="AQ31" s="9">
        <f>IF(OR(AQ$5="M3",AQ$5="S",AQ$5="",AQ$5="STD",AQ$5="A",AQ$5="AES",AQ$5="F",AQ$5="Fiber")," ",IF(OR(AQ$5="E",AQ$5="EMB"),IF(MOD(AQ30,9)=0,"—",16*AQ30-15),IF(OR(AQ$5="M",AQ$5="MADI"),"—",IF(OR(AQ$5="IPO",AQ$5="IP out"),IF(MOD(AQ30-1,18)&gt;=8,"—",16*AQ30-15),"Err"))))</f>
        <v>5377</v>
      </c>
      <c r="AR31" s="7">
        <f>IF(OR(AQ$5="M3",AQ$5="S",AQ$5="",AQ$5="STD",AQ$5="A",AQ$5="AES",AQ$5="F",AQ$5="Fiber"),
IF(AND(AQ$5="M3",MOD(AQ30-1,9)=8),"Coax"," "),IF(OR(AQ$5="E",AQ$5="EMB"),IF(MOD(AQ30,9)=0,"—",16*AQ30),IF(OR(AQ$5="M",AQ$5="MADI"),"—",IF(OR(AQ$5="IPO",AQ$5="IP out"),IF(MOD(AQ30-1,18)&gt;=8,"—",16*AQ30),"Err"))))</f>
        <v>5392</v>
      </c>
      <c r="AS31" s="9" t="str">
        <f>IF(OR(AS$5="M3",AS$5="S",AS$5="",AS$5="STD",AS$5="A",AS$5="AES",AS$5="F",AS$5="Fiber")," ",IF(OR(AS$5="E",AS$5="EMB"),IF(MOD(AS30,9)=0,"—",16*AS30-15),IF(OR(AS$5="M",AS$5="MADI"),"—",IF(OR(AS$5="IPO",AS$5="IP out"),IF(MOD(AS30-1,18)&gt;=8,"—",16*AS30-15),"Err"))))</f>
        <v xml:space="preserve"> </v>
      </c>
      <c r="AT31" s="7" t="str">
        <f>IF(OR(AS$5="M3",AS$5="S",AS$5="",AS$5="STD",AS$5="A",AS$5="AES",AS$5="F",AS$5="Fiber"),
IF(AND(AS$5="M3",MOD(AS30-1,9)=8),"Coax"," "),IF(OR(AS$5="E",AS$5="EMB"),IF(MOD(AS30,9)=0,"—",16*AS30),IF(OR(AS$5="M",AS$5="MADI"),"—",IF(OR(AS$5="IPO",AS$5="IP out"),IF(MOD(AS30-1,18)&gt;=8,"—",16*AS30),"Err"))))</f>
        <v xml:space="preserve"> </v>
      </c>
      <c r="AU31" s="9" t="str">
        <f>IF(OR(AU$5="M3",AU$5="S",AU$5="",AU$5="STD",AU$5="A",AU$5="AES",AU$5="F",AU$5="Fiber")," ",IF(OR(AU$5="E",AU$5="EMB"),IF(MOD(AU30,9)=0,"—",16*AU30-15),IF(OR(AU$5="M",AU$5="MADI"),"—",IF(OR(AU$5="IPO",AU$5="IP out"),IF(MOD(AU30-1,18)&gt;=8,"—",16*AU30-15),"Err"))))</f>
        <v xml:space="preserve"> </v>
      </c>
      <c r="AV31" s="7" t="str">
        <f>IF(OR(AU$5="M3",AU$5="S",AU$5="",AU$5="STD",AU$5="A",AU$5="AES",AU$5="F",AU$5="Fiber"),
IF(AND(AU$5="M3",MOD(AU30-1,9)=8),"Coax"," "),IF(OR(AU$5="E",AU$5="EMB"),IF(MOD(AU30,9)=0,"—",16*AU30),IF(OR(AU$5="M",AU$5="MADI"),"—",IF(OR(AU$5="IPO",AU$5="IP out"),IF(MOD(AU30-1,18)&gt;=8,"—",16*AU30),"Err"))))</f>
        <v xml:space="preserve"> </v>
      </c>
      <c r="AW31" s="9" t="str">
        <f>IF(OR(AW$5="M3",AW$5="S",AW$5="",AW$5="STD",AW$5="A",AW$5="AES",AW$5="F",AW$5="Fiber")," ",IF(OR(AW$5="E",AW$5="EMB"),IF(MOD(AW30,9)=0,"—",16*AW30-15),IF(OR(AW$5="M",AW$5="MADI"),"—",IF(OR(AW$5="IPO",AW$5="IP out"),IF(MOD(AW30-1,18)&gt;=8,"—",16*AW30-15),"Err"))))</f>
        <v>—</v>
      </c>
      <c r="AX31" s="7" t="str">
        <f>IF(OR(AW$5="M3",AW$5="S",AW$5="",AW$5="STD",AW$5="A",AW$5="AES",AW$5="F",AW$5="Fiber"),
IF(AND(AW$5="M3",MOD(AW30-1,9)=8),"Coax"," "),IF(OR(AW$5="E",AW$5="EMB"),IF(MOD(AW30,9)=0,"—",16*AW30),IF(OR(AW$5="M",AW$5="MADI"),"—",IF(OR(AW$5="IPO",AW$5="IP out"),IF(MOD(AW30-1,18)&gt;=8,"—",16*AW30),"Err"))))</f>
        <v>—</v>
      </c>
      <c r="AY31" s="9" t="str">
        <f>IF(OR(AY$5="M3",AY$5="S",AY$5="",AY$5="STD",AY$5="A",AY$5="AES",AY$5="F",AY$5="Fiber")," ",IF(OR(AY$5="E",AY$5="EMB"),IF(MOD(AY30,9)=0,"—",16*AY30-15),IF(OR(AY$5="M",AY$5="MADI"),"—",IF(OR(AY$5="IPO",AY$5="IP out"),IF(MOD(AY30-1,18)&gt;=8,"—",16*AY30-15),"Err"))))</f>
        <v xml:space="preserve"> </v>
      </c>
      <c r="AZ31" s="7" t="str">
        <f>IF(OR(AY$5="M3",AY$5="S",AY$5="",AY$5="STD",AY$5="A",AY$5="AES",AY$5="F",AY$5="Fiber"),
IF(AND(AY$5="M3",MOD(AY30-1,9)=8),"Coax"," "),IF(OR(AY$5="E",AY$5="EMB"),IF(MOD(AY30,9)=0,"—",16*AY30),IF(OR(AY$5="M",AY$5="MADI"),"—",IF(OR(AY$5="IPO",AY$5="IP out"),IF(MOD(AY30-1,18)&gt;=8,"—",16*AY30),"Err"))))</f>
        <v xml:space="preserve"> </v>
      </c>
      <c r="BA31" s="9" t="str">
        <f>IF(OR(BA$5="M3",BA$5="S",BA$5="",BA$5="STD",BA$5="A",BA$5="AES",BA$5="F",BA$5="Fiber")," ",IF(OR(BA$5="E",BA$5="EMB"),IF(MOD(BA30,9)=0,"—",16*BA30-15),IF(OR(BA$5="M",BA$5="MADI"),"—",IF(OR(BA$5="IPO",BA$5="IP out"),IF(MOD(BA30-1,18)&gt;=8,"—",16*BA30-15),"Err"))))</f>
        <v xml:space="preserve"> </v>
      </c>
      <c r="BB31" s="7" t="str">
        <f>IF(OR(BA$5="M3",BA$5="S",BA$5="",BA$5="STD",BA$5="A",BA$5="AES",BA$5="F",BA$5="Fiber"),
IF(AND(BA$5="M3",MOD(BA30-1,9)=8),"Coax"," "),IF(OR(BA$5="E",BA$5="EMB"),IF(MOD(BA30,9)=0,"—",16*BA30),IF(OR(BA$5="M",BA$5="MADI"),"—",IF(OR(BA$5="IPO",BA$5="IP out"),IF(MOD(BA30-1,18)&gt;=8,"—",16*BA30),"Err"))))</f>
        <v xml:space="preserve"> </v>
      </c>
      <c r="BC31" s="9" t="str">
        <f>IF(OR(BC$5="M3",BC$5="S",BC$5="",BC$5="STD",BC$5="A",BC$5="AES",BC$5="F",BC$5="Fiber")," ",IF(OR(BC$5="E",BC$5="EMB"),IF(MOD(BC30,9)=0,"—",16*BC30-15),IF(OR(BC$5="M",BC$5="MADI"),"—",IF(OR(BC$5="IPO",BC$5="IP out"),IF(MOD(BC30-1,18)&gt;=8,"—",16*BC30-15),"Err"))))</f>
        <v xml:space="preserve"> </v>
      </c>
      <c r="BD31" s="7" t="str">
        <f>IF(OR(BC$5="M3",BC$5="S",BC$5="",BC$5="STD",BC$5="A",BC$5="AES",BC$5="F",BC$5="Fiber"),
IF(AND(BC$5="M3",MOD(BC30-1,9)=8),"Coax"," "),IF(OR(BC$5="E",BC$5="EMB"),IF(MOD(BC30,9)=0,"—",16*BC30),IF(OR(BC$5="M",BC$5="MADI"),"—",IF(OR(BC$5="IPO",BC$5="IP out"),IF(MOD(BC30-1,18)&gt;=8,"—",16*BC30),"Err"))))</f>
        <v xml:space="preserve"> </v>
      </c>
      <c r="BE31" s="9" t="str">
        <f>IF(OR(BE$5="M3",BE$5="S",BE$5="",BE$5="STD",BE$5="A",BE$5="AES",BE$5="F",BE$5="Fiber")," ",IF(OR(BE$5="E",BE$5="EMB"),IF(MOD(BE30,9)=0,"—",16*BE30-15),IF(OR(BE$5="M",BE$5="MADI"),"—",IF(OR(BE$5="IPO",BE$5="IP out"),IF(MOD(BE30-1,18)&gt;=8,"—",16*BE30-15),"Err"))))</f>
        <v>—</v>
      </c>
      <c r="BF31" s="7" t="str">
        <f>IF(OR(BE$5="M3",BE$5="S",BE$5="",BE$5="STD",BE$5="A",BE$5="AES",BE$5="F",BE$5="Fiber"),
IF(AND(BE$5="M3",MOD(BE30-1,9)=8),"Coax"," "),IF(OR(BE$5="E",BE$5="EMB"),IF(MOD(BE30,9)=0,"—",16*BE30),IF(OR(BE$5="M",BE$5="MADI"),"—",IF(OR(BE$5="IPO",BE$5="IP out"),IF(MOD(BE30-1,18)&gt;=8,"—",16*BE30),"Err"))))</f>
        <v>—</v>
      </c>
      <c r="BG31" s="9">
        <f>IF(OR(BG$5="M3",BG$5="S",BG$5="",BG$5="STD",BG$5="A",BG$5="AES",BG$5="F",BG$5="Fiber")," ",IF(OR(BG$5="E",BG$5="EMB"),IF(MOD(BG30,9)=0,"—",16*BG30-15),IF(OR(BG$5="M",BG$5="MADI"),"—",IF(OR(BG$5="IPO",BG$5="IP out"),IF(MOD(BG30-1,18)&gt;=8,"—",16*BG30-15),"Err"))))</f>
        <v>769</v>
      </c>
      <c r="BH31" s="7">
        <f>IF(OR(BG$5="M3",BG$5="S",BG$5="",BG$5="STD",BG$5="A",BG$5="AES",BG$5="F",BG$5="Fiber"),
IF(AND(BG$5="M3",MOD(BG30-1,9)=8),"Coax"," "),IF(OR(BG$5="E",BG$5="EMB"),IF(MOD(BG30,9)=0,"—",16*BG30),IF(OR(BG$5="M",BG$5="MADI"),"—",IF(OR(BG$5="IPO",BG$5="IP out"),IF(MOD(BG30-1,18)&gt;=8,"—",16*BG30),"Err"))))</f>
        <v>784</v>
      </c>
      <c r="BI31" s="9" t="str">
        <f>IF(OR(BI$5="M3",BI$5="S",BI$5="",BI$5="STD",BI$5="A",BI$5="AES",BI$5="F",BI$5="Fiber")," ",IF(OR(BI$5="E",BI$5="EMB"),IF(MOD(BI30,9)=0,"—",16*BI30-15),IF(OR(BI$5="M",BI$5="MADI"),"—",IF(OR(BI$5="IPO",BI$5="IP out"),IF(MOD(BI30-1,18)&gt;=8,"—",16*BI30-15),"Err"))))</f>
        <v xml:space="preserve"> </v>
      </c>
      <c r="BJ31" s="7" t="str">
        <f>IF(OR(BI$5="M3",BI$5="S",BI$5="",BI$5="STD",BI$5="A",BI$5="AES",BI$5="F",BI$5="Fiber"),
IF(AND(BI$5="M3",MOD(BI30-1,9)=8),"Coax"," "),IF(OR(BI$5="E",BI$5="EMB"),IF(MOD(BI30,9)=0,"—",16*BI30),IF(OR(BI$5="M",BI$5="MADI"),"—",IF(OR(BI$5="IPO",BI$5="IP out"),IF(MOD(BI30-1,18)&gt;=8,"—",16*BI30),"Err"))))</f>
        <v xml:space="preserve"> </v>
      </c>
      <c r="BK31" s="9" t="str">
        <f>IF(OR(BK$5="M3",BK$5="S",BK$5="",BK$5="STD",BK$5="A",BK$5="AES",BK$5="F",BK$5="Fiber")," ",IF(OR(BK$5="E",BK$5="EMB"),IF(MOD(BK30,9)=0,"—",16*BK30-15),IF(OR(BK$5="M",BK$5="MADI"),"—",IF(OR(BK$5="IPO",BK$5="IP out"),IF(MOD(BK30-1,18)&gt;=8,"—",16*BK30-15),"Err"))))</f>
        <v xml:space="preserve"> </v>
      </c>
      <c r="BL31" s="7" t="str">
        <f>IF(OR(BK$5="M3",BK$5="S",BK$5="",BK$5="STD",BK$5="A",BK$5="AES",BK$5="F",BK$5="Fiber"),
IF(AND(BK$5="M3",MOD(BK30-1,9)=8),"Coax"," "),IF(OR(BK$5="E",BK$5="EMB"),IF(MOD(BK30,9)=0,"—",16*BK30),IF(OR(BK$5="M",BK$5="MADI"),"—",IF(OR(BK$5="IPO",BK$5="IP out"),IF(MOD(BK30-1,18)&gt;=8,"—",16*BK30),"Err"))))</f>
        <v xml:space="preserve"> </v>
      </c>
      <c r="BM31" s="11"/>
      <c r="BN31" s="14"/>
    </row>
    <row r="32" spans="1:66" s="1" customFormat="1" x14ac:dyDescent="0.25">
      <c r="A32" s="41">
        <f>(A$2)*18-4</f>
        <v>1004</v>
      </c>
      <c r="B32" s="42"/>
      <c r="C32" s="10">
        <f>(C$2)*18-4</f>
        <v>986</v>
      </c>
      <c r="D32" s="39"/>
      <c r="E32" s="10">
        <f>(E$2)*18-4</f>
        <v>968</v>
      </c>
      <c r="F32" s="39"/>
      <c r="G32" s="10">
        <f>(G$2)*18-4</f>
        <v>950</v>
      </c>
      <c r="H32" s="39"/>
      <c r="I32" s="10">
        <f>(I$2)*18-4</f>
        <v>932</v>
      </c>
      <c r="J32" s="39"/>
      <c r="K32" s="10">
        <f>(K$2)*18-4</f>
        <v>914</v>
      </c>
      <c r="L32" s="39"/>
      <c r="M32" s="10">
        <f>(M$2)*18-4</f>
        <v>896</v>
      </c>
      <c r="N32" s="39"/>
      <c r="O32" s="10">
        <f>(O$2)*18-4</f>
        <v>878</v>
      </c>
      <c r="P32" s="39"/>
      <c r="Q32" s="10">
        <f>(Q$2)*18-4</f>
        <v>716</v>
      </c>
      <c r="R32" s="39"/>
      <c r="S32" s="10">
        <f>(S$2)*18-4</f>
        <v>698</v>
      </c>
      <c r="T32" s="39"/>
      <c r="U32" s="10">
        <f>(U$2)*18-4</f>
        <v>680</v>
      </c>
      <c r="V32" s="39"/>
      <c r="W32" s="10">
        <f>(W$2)*18-4</f>
        <v>662</v>
      </c>
      <c r="X32" s="39"/>
      <c r="Y32" s="10">
        <f>(Y$2)*18-4</f>
        <v>644</v>
      </c>
      <c r="Z32" s="39"/>
      <c r="AA32" s="10">
        <f>(AA$2)*18-4</f>
        <v>626</v>
      </c>
      <c r="AB32" s="39"/>
      <c r="AC32" s="10">
        <f>(AC$2)*18-4</f>
        <v>608</v>
      </c>
      <c r="AD32" s="39"/>
      <c r="AE32" s="10">
        <f>(AE$2)*18-4</f>
        <v>590</v>
      </c>
      <c r="AF32" s="39"/>
      <c r="AG32" s="10">
        <f>(AG$2)*18-4</f>
        <v>428</v>
      </c>
      <c r="AH32" s="39"/>
      <c r="AI32" s="10">
        <f>(AI$2)*18-4</f>
        <v>410</v>
      </c>
      <c r="AJ32" s="39"/>
      <c r="AK32" s="10">
        <f>(AK$2)*18-4</f>
        <v>392</v>
      </c>
      <c r="AL32" s="39"/>
      <c r="AM32" s="10">
        <f>(AM$2)*18-4</f>
        <v>374</v>
      </c>
      <c r="AN32" s="39"/>
      <c r="AO32" s="10">
        <f>(AO$2)*18-4</f>
        <v>356</v>
      </c>
      <c r="AP32" s="39"/>
      <c r="AQ32" s="10">
        <f>(AQ$2)*18-4</f>
        <v>338</v>
      </c>
      <c r="AR32" s="39"/>
      <c r="AS32" s="10">
        <f>(AS$2)*18-4</f>
        <v>320</v>
      </c>
      <c r="AT32" s="39"/>
      <c r="AU32" s="10">
        <f>(AU$2)*18-4</f>
        <v>302</v>
      </c>
      <c r="AV32" s="39"/>
      <c r="AW32" s="10">
        <f>(AW$2)*18-4</f>
        <v>140</v>
      </c>
      <c r="AX32" s="39"/>
      <c r="AY32" s="10">
        <f>(AY$2)*18-4</f>
        <v>122</v>
      </c>
      <c r="AZ32" s="39"/>
      <c r="BA32" s="10">
        <f>(BA$2)*18-4</f>
        <v>104</v>
      </c>
      <c r="BB32" s="39"/>
      <c r="BC32" s="10">
        <f>(BC$2)*18-4</f>
        <v>86</v>
      </c>
      <c r="BD32" s="39"/>
      <c r="BE32" s="10">
        <f>(BE$2)*18-4</f>
        <v>68</v>
      </c>
      <c r="BF32" s="39"/>
      <c r="BG32" s="10">
        <f>(BG$2)*18-4</f>
        <v>50</v>
      </c>
      <c r="BH32" s="39"/>
      <c r="BI32" s="10">
        <f>(BI$2)*18-4</f>
        <v>32</v>
      </c>
      <c r="BJ32" s="39"/>
      <c r="BK32" s="10">
        <f>(BK$2)*18-4</f>
        <v>14</v>
      </c>
      <c r="BL32" s="26"/>
      <c r="BM32" s="3"/>
      <c r="BN32" s="13"/>
    </row>
    <row r="33" spans="1:70" s="5" customFormat="1" ht="13.5" x14ac:dyDescent="0.25">
      <c r="A33" s="9" t="str">
        <f>IF(OR(A$5="M3",A$5="S",A$5="",A$5="STD",A$5="A",A$5="AES",A$5="F",A$5="Fiber")," ",IF(OR(A$5="E",A$5="EMB"),IF(MOD(A32,9)=0,"—",16*A32-15),IF(OR(A$5="M",A$5="MADI"),"—",IF(OR(A$5="IPO",A$5="IP out"),IF(MOD(A32-1,18)&gt;=8,"—",16*A32-15),"Err"))))</f>
        <v>—</v>
      </c>
      <c r="B33" s="7" t="str">
        <f>IF(OR(A$5="M3",A$5="S",A$5="",A$5="STD",A$5="A",A$5="AES",A$5="F",A$5="Fiber"),
IF(AND(A$5="M3",MOD(A32-1,9)=8),"Coax"," "),IF(OR(A$5="E",A$5="EMB"),IF(MOD(A32,9)=0,"—",16*A32),IF(OR(A$5="M",A$5="MADI"),"—",IF(OR(A$5="IPO",A$5="IP out"),IF(MOD(A32-1,18)&gt;=8,"—",16*A32),"Err"))))</f>
        <v>—</v>
      </c>
      <c r="C33" s="9" t="str">
        <f>IF(OR(C$5="M3",C$5="S",C$5="",C$5="STD",C$5="A",C$5="AES",C$5="F",C$5="Fiber")," ",IF(OR(C$5="E",C$5="EMB"),IF(MOD(C32,9)=0,"—",16*C32-15),IF(OR(C$5="M",C$5="MADI"),"—",IF(OR(C$5="IPO",C$5="IP out"),IF(MOD(C32-1,18)&gt;=8,"—",16*C32-15),"Err"))))</f>
        <v xml:space="preserve"> </v>
      </c>
      <c r="D33" s="7" t="str">
        <f>IF(OR(C$5="M3",C$5="S",C$5="",C$5="STD",C$5="A",C$5="AES",C$5="F",C$5="Fiber"),
IF(AND(C$5="M3",MOD(C32-1,9)=8),"Coax"," "),IF(OR(C$5="E",C$5="EMB"),IF(MOD(C32,9)=0,"—",16*C32),IF(OR(C$5="M",C$5="MADI"),"—",IF(OR(C$5="IPO",C$5="IP out"),IF(MOD(C32-1,18)&gt;=8,"—",16*C32),"Err"))))</f>
        <v xml:space="preserve"> </v>
      </c>
      <c r="E33" s="9" t="str">
        <f>IF(OR(E$5="M3",E$5="S",E$5="",E$5="STD",E$5="A",E$5="AES",E$5="F",E$5="Fiber")," ",IF(OR(E$5="E",E$5="EMB"),IF(MOD(E32,9)=0,"—",16*E32-15),IF(OR(E$5="M",E$5="MADI"),"—",IF(OR(E$5="IPO",E$5="IP out"),IF(MOD(E32-1,18)&gt;=8,"—",16*E32-15),"Err"))))</f>
        <v xml:space="preserve"> </v>
      </c>
      <c r="F33" s="7" t="str">
        <f>IF(OR(E$5="M3",E$5="S",E$5="",E$5="STD",E$5="A",E$5="AES",E$5="F",E$5="Fiber"),
IF(AND(E$5="M3",MOD(E32-1,9)=8),"Coax"," "),IF(OR(E$5="E",E$5="EMB"),IF(MOD(E32,9)=0,"—",16*E32),IF(OR(E$5="M",E$5="MADI"),"—",IF(OR(E$5="IPO",E$5="IP out"),IF(MOD(E32-1,18)&gt;=8,"—",16*E32),"Err"))))</f>
        <v xml:space="preserve"> </v>
      </c>
      <c r="G33" s="9" t="str">
        <f>IF(OR(G$5="M3",G$5="S",G$5="",G$5="STD",G$5="A",G$5="AES",G$5="F",G$5="Fiber")," ",IF(OR(G$5="E",G$5="EMB"),IF(MOD(G32,9)=0,"—",16*G32-15),IF(OR(G$5="M",G$5="MADI"),"—",IF(OR(G$5="IPO",G$5="IP out"),IF(MOD(G32-1,18)&gt;=8,"—",16*G32-15),"Err"))))</f>
        <v xml:space="preserve"> </v>
      </c>
      <c r="H33" s="7" t="str">
        <f>IF(OR(G$5="M3",G$5="S",G$5="",G$5="STD",G$5="A",G$5="AES",G$5="F",G$5="Fiber"),
IF(AND(G$5="M3",MOD(G32-1,9)=8),"Coax"," "),IF(OR(G$5="E",G$5="EMB"),IF(MOD(G32,9)=0,"—",16*G32),IF(OR(G$5="M",G$5="MADI"),"—",IF(OR(G$5="IPO",G$5="IP out"),IF(MOD(G32-1,18)&gt;=8,"—",16*G32),"Err"))))</f>
        <v xml:space="preserve"> </v>
      </c>
      <c r="I33" s="9" t="str">
        <f>IF(OR(I$5="M3",I$5="S",I$5="",I$5="STD",I$5="A",I$5="AES",I$5="F",I$5="Fiber")," ",IF(OR(I$5="E",I$5="EMB"),IF(MOD(I32,9)=0,"—",16*I32-15),IF(OR(I$5="M",I$5="MADI"),"—",IF(OR(I$5="IPO",I$5="IP out"),IF(MOD(I32-1,18)&gt;=8,"—",16*I32-15),"Err"))))</f>
        <v>—</v>
      </c>
      <c r="J33" s="7" t="str">
        <f>IF(OR(I$5="M3",I$5="S",I$5="",I$5="STD",I$5="A",I$5="AES",I$5="F",I$5="Fiber"),
IF(AND(I$5="M3",MOD(I32-1,9)=8),"Coax"," "),IF(OR(I$5="E",I$5="EMB"),IF(MOD(I32,9)=0,"—",16*I32),IF(OR(I$5="M",I$5="MADI"),"—",IF(OR(I$5="IPO",I$5="IP out"),IF(MOD(I32-1,18)&gt;=8,"—",16*I32),"Err"))))</f>
        <v>—</v>
      </c>
      <c r="K33" s="9">
        <f>IF(OR(K$5="M3",K$5="S",K$5="",K$5="STD",K$5="A",K$5="AES",K$5="F",K$5="Fiber")," ",IF(OR(K$5="E",K$5="EMB"),IF(MOD(K32,9)=0,"—",16*K32-15),IF(OR(K$5="M",K$5="MADI"),"—",IF(OR(K$5="IPO",K$5="IP out"),IF(MOD(K32-1,18)&gt;=8,"—",16*K32-15),"Err"))))</f>
        <v>14609</v>
      </c>
      <c r="L33" s="7">
        <f>IF(OR(K$5="M3",K$5="S",K$5="",K$5="STD",K$5="A",K$5="AES",K$5="F",K$5="Fiber"),
IF(AND(K$5="M3",MOD(K32-1,9)=8),"Coax"," "),IF(OR(K$5="E",K$5="EMB"),IF(MOD(K32,9)=0,"—",16*K32),IF(OR(K$5="M",K$5="MADI"),"—",IF(OR(K$5="IPO",K$5="IP out"),IF(MOD(K32-1,18)&gt;=8,"—",16*K32),"Err"))))</f>
        <v>14624</v>
      </c>
      <c r="M33" s="9" t="str">
        <f>IF(OR(M$5="M3",M$5="S",M$5="",M$5="STD",M$5="A",M$5="AES",M$5="F",M$5="Fiber")," ",IF(OR(M$5="E",M$5="EMB"),IF(MOD(M32,9)=0,"—",16*M32-15),IF(OR(M$5="M",M$5="MADI"),"—",IF(OR(M$5="IPO",M$5="IP out"),IF(MOD(M32-1,18)&gt;=8,"—",16*M32-15),"Err"))))</f>
        <v xml:space="preserve"> </v>
      </c>
      <c r="N33" s="7" t="str">
        <f>IF(OR(M$5="M3",M$5="S",M$5="",M$5="STD",M$5="A",M$5="AES",M$5="F",M$5="Fiber"),
IF(AND(M$5="M3",MOD(M32-1,9)=8),"Coax"," "),IF(OR(M$5="E",M$5="EMB"),IF(MOD(M32,9)=0,"—",16*M32),IF(OR(M$5="M",M$5="MADI"),"—",IF(OR(M$5="IPO",M$5="IP out"),IF(MOD(M32-1,18)&gt;=8,"—",16*M32),"Err"))))</f>
        <v xml:space="preserve"> </v>
      </c>
      <c r="O33" s="9" t="str">
        <f>IF(OR(O$5="M3",O$5="S",O$5="",O$5="STD",O$5="A",O$5="AES",O$5="F",O$5="Fiber")," ",IF(OR(O$5="E",O$5="EMB"),IF(MOD(O32,9)=0,"—",16*O32-15),IF(OR(O$5="M",O$5="MADI"),"—",IF(OR(O$5="IPO",O$5="IP out"),IF(MOD(O32-1,18)&gt;=8,"—",16*O32-15),"Err"))))</f>
        <v xml:space="preserve"> </v>
      </c>
      <c r="P33" s="7" t="str">
        <f>IF(OR(O$5="M3",O$5="S",O$5="",O$5="STD",O$5="A",O$5="AES",O$5="F",O$5="Fiber"),
IF(AND(O$5="M3",MOD(O32-1,9)=8),"Coax"," "),IF(OR(O$5="E",O$5="EMB"),IF(MOD(O32,9)=0,"—",16*O32),IF(OR(O$5="M",O$5="MADI"),"—",IF(OR(O$5="IPO",O$5="IP out"),IF(MOD(O32-1,18)&gt;=8,"—",16*O32),"Err"))))</f>
        <v xml:space="preserve"> </v>
      </c>
      <c r="Q33" s="9" t="str">
        <f>IF(OR(Q$5="M3",Q$5="S",Q$5="",Q$5="STD",Q$5="A",Q$5="AES",Q$5="F",Q$5="Fiber")," ",IF(OR(Q$5="E",Q$5="EMB"),IF(MOD(Q32,9)=0,"—",16*Q32-15),IF(OR(Q$5="M",Q$5="MADI"),"—",IF(OR(Q$5="IPO",Q$5="IP out"),IF(MOD(Q32-1,18)&gt;=8,"—",16*Q32-15),"Err"))))</f>
        <v>—</v>
      </c>
      <c r="R33" s="7" t="str">
        <f>IF(OR(Q$5="M3",Q$5="S",Q$5="",Q$5="STD",Q$5="A",Q$5="AES",Q$5="F",Q$5="Fiber"),
IF(AND(Q$5="M3",MOD(Q32-1,9)=8),"Coax"," "),IF(OR(Q$5="E",Q$5="EMB"),IF(MOD(Q32,9)=0,"—",16*Q32),IF(OR(Q$5="M",Q$5="MADI"),"—",IF(OR(Q$5="IPO",Q$5="IP out"),IF(MOD(Q32-1,18)&gt;=8,"—",16*Q32),"Err"))))</f>
        <v>—</v>
      </c>
      <c r="S33" s="9" t="str">
        <f>IF(OR(S$5="M3",S$5="S",S$5="",S$5="STD",S$5="A",S$5="AES",S$5="F",S$5="Fiber")," ",IF(OR(S$5="E",S$5="EMB"),IF(MOD(S32,9)=0,"—",16*S32-15),IF(OR(S$5="M",S$5="MADI"),"—",IF(OR(S$5="IPO",S$5="IP out"),IF(MOD(S32-1,18)&gt;=8,"—",16*S32-15),"Err"))))</f>
        <v xml:space="preserve"> </v>
      </c>
      <c r="T33" s="7" t="str">
        <f>IF(OR(S$5="M3",S$5="S",S$5="",S$5="STD",S$5="A",S$5="AES",S$5="F",S$5="Fiber"),
IF(AND(S$5="M3",MOD(S32-1,9)=8),"Coax"," "),IF(OR(S$5="E",S$5="EMB"),IF(MOD(S32,9)=0,"—",16*S32),IF(OR(S$5="M",S$5="MADI"),"—",IF(OR(S$5="IPO",S$5="IP out"),IF(MOD(S32-1,18)&gt;=8,"—",16*S32),"Err"))))</f>
        <v xml:space="preserve"> </v>
      </c>
      <c r="U33" s="9" t="str">
        <f>IF(OR(U$5="M3",U$5="S",U$5="",U$5="STD",U$5="A",U$5="AES",U$5="F",U$5="Fiber")," ",IF(OR(U$5="E",U$5="EMB"),IF(MOD(U32,9)=0,"—",16*U32-15),IF(OR(U$5="M",U$5="MADI"),"—",IF(OR(U$5="IPO",U$5="IP out"),IF(MOD(U32-1,18)&gt;=8,"—",16*U32-15),"Err"))))</f>
        <v xml:space="preserve"> </v>
      </c>
      <c r="V33" s="7" t="str">
        <f>IF(OR(U$5="M3",U$5="S",U$5="",U$5="STD",U$5="A",U$5="AES",U$5="F",U$5="Fiber"),
IF(AND(U$5="M3",MOD(U32-1,9)=8),"Coax"," "),IF(OR(U$5="E",U$5="EMB"),IF(MOD(U32,9)=0,"—",16*U32),IF(OR(U$5="M",U$5="MADI"),"—",IF(OR(U$5="IPO",U$5="IP out"),IF(MOD(U32-1,18)&gt;=8,"—",16*U32),"Err"))))</f>
        <v xml:space="preserve"> </v>
      </c>
      <c r="W33" s="9" t="str">
        <f>IF(OR(W$5="M3",W$5="S",W$5="",W$5="STD",W$5="A",W$5="AES",W$5="F",W$5="Fiber")," ",IF(OR(W$5="E",W$5="EMB"),IF(MOD(W32,9)=0,"—",16*W32-15),IF(OR(W$5="M",W$5="MADI"),"—",IF(OR(W$5="IPO",W$5="IP out"),IF(MOD(W32-1,18)&gt;=8,"—",16*W32-15),"Err"))))</f>
        <v xml:space="preserve"> </v>
      </c>
      <c r="X33" s="7" t="str">
        <f>IF(OR(W$5="M3",W$5="S",W$5="",W$5="STD",W$5="A",W$5="AES",W$5="F",W$5="Fiber"),
IF(AND(W$5="M3",MOD(W32-1,9)=8),"Coax"," "),IF(OR(W$5="E",W$5="EMB"),IF(MOD(W32,9)=0,"—",16*W32),IF(OR(W$5="M",W$5="MADI"),"—",IF(OR(W$5="IPO",W$5="IP out"),IF(MOD(W32-1,18)&gt;=8,"—",16*W32),"Err"))))</f>
        <v xml:space="preserve"> </v>
      </c>
      <c r="Y33" s="9" t="str">
        <f>IF(OR(Y$5="M3",Y$5="S",Y$5="",Y$5="STD",Y$5="A",Y$5="AES",Y$5="F",Y$5="Fiber")," ",IF(OR(Y$5="E",Y$5="EMB"),IF(MOD(Y32,9)=0,"—",16*Y32-15),IF(OR(Y$5="M",Y$5="MADI"),"—",IF(OR(Y$5="IPO",Y$5="IP out"),IF(MOD(Y32-1,18)&gt;=8,"—",16*Y32-15),"Err"))))</f>
        <v>—</v>
      </c>
      <c r="Z33" s="7" t="str">
        <f>IF(OR(Y$5="M3",Y$5="S",Y$5="",Y$5="STD",Y$5="A",Y$5="AES",Y$5="F",Y$5="Fiber"),
IF(AND(Y$5="M3",MOD(Y32-1,9)=8),"Coax"," "),IF(OR(Y$5="E",Y$5="EMB"),IF(MOD(Y32,9)=0,"—",16*Y32),IF(OR(Y$5="M",Y$5="MADI"),"—",IF(OR(Y$5="IPO",Y$5="IP out"),IF(MOD(Y32-1,18)&gt;=8,"—",16*Y32),"Err"))))</f>
        <v>—</v>
      </c>
      <c r="AA33" s="9">
        <f>IF(OR(AA$5="M3",AA$5="S",AA$5="",AA$5="STD",AA$5="A",AA$5="AES",AA$5="F",AA$5="Fiber")," ",IF(OR(AA$5="E",AA$5="EMB"),IF(MOD(AA32,9)=0,"—",16*AA32-15),IF(OR(AA$5="M",AA$5="MADI"),"—",IF(OR(AA$5="IPO",AA$5="IP out"),IF(MOD(AA32-1,18)&gt;=8,"—",16*AA32-15),"Err"))))</f>
        <v>10001</v>
      </c>
      <c r="AB33" s="7">
        <f>IF(OR(AA$5="M3",AA$5="S",AA$5="",AA$5="STD",AA$5="A",AA$5="AES",AA$5="F",AA$5="Fiber"),
IF(AND(AA$5="M3",MOD(AA32-1,9)=8),"Coax"," "),IF(OR(AA$5="E",AA$5="EMB"),IF(MOD(AA32,9)=0,"—",16*AA32),IF(OR(AA$5="M",AA$5="MADI"),"—",IF(OR(AA$5="IPO",AA$5="IP out"),IF(MOD(AA32-1,18)&gt;=8,"—",16*AA32),"Err"))))</f>
        <v>10016</v>
      </c>
      <c r="AC33" s="9" t="str">
        <f>IF(OR(AC$5="M3",AC$5="S",AC$5="",AC$5="STD",AC$5="A",AC$5="AES",AC$5="F",AC$5="Fiber")," ",IF(OR(AC$5="E",AC$5="EMB"),IF(MOD(AC32,9)=0,"—",16*AC32-15),IF(OR(AC$5="M",AC$5="MADI"),"—",IF(OR(AC$5="IPO",AC$5="IP out"),IF(MOD(AC32-1,18)&gt;=8,"—",16*AC32-15),"Err"))))</f>
        <v xml:space="preserve"> </v>
      </c>
      <c r="AD33" s="7" t="str">
        <f>IF(OR(AC$5="M3",AC$5="S",AC$5="",AC$5="STD",AC$5="A",AC$5="AES",AC$5="F",AC$5="Fiber"),
IF(AND(AC$5="M3",MOD(AC32-1,9)=8),"Coax"," "),IF(OR(AC$5="E",AC$5="EMB"),IF(MOD(AC32,9)=0,"—",16*AC32),IF(OR(AC$5="M",AC$5="MADI"),"—",IF(OR(AC$5="IPO",AC$5="IP out"),IF(MOD(AC32-1,18)&gt;=8,"—",16*AC32),"Err"))))</f>
        <v xml:space="preserve"> </v>
      </c>
      <c r="AE33" s="9" t="str">
        <f>IF(OR(AE$5="M3",AE$5="S",AE$5="",AE$5="STD",AE$5="A",AE$5="AES",AE$5="F",AE$5="Fiber")," ",IF(OR(AE$5="E",AE$5="EMB"),IF(MOD(AE32,9)=0,"—",16*AE32-15),IF(OR(AE$5="M",AE$5="MADI"),"—",IF(OR(AE$5="IPO",AE$5="IP out"),IF(MOD(AE32-1,18)&gt;=8,"—",16*AE32-15),"Err"))))</f>
        <v xml:space="preserve"> </v>
      </c>
      <c r="AF33" s="7" t="str">
        <f>IF(OR(AE$5="M3",AE$5="S",AE$5="",AE$5="STD",AE$5="A",AE$5="AES",AE$5="F",AE$5="Fiber"),
IF(AND(AE$5="M3",MOD(AE32-1,9)=8),"Coax"," "),IF(OR(AE$5="E",AE$5="EMB"),IF(MOD(AE32,9)=0,"—",16*AE32),IF(OR(AE$5="M",AE$5="MADI"),"—",IF(OR(AE$5="IPO",AE$5="IP out"),IF(MOD(AE32-1,18)&gt;=8,"—",16*AE32),"Err"))))</f>
        <v xml:space="preserve"> </v>
      </c>
      <c r="AG33" s="9" t="str">
        <f>IF(OR(AG$5="M3",AG$5="S",AG$5="",AG$5="STD",AG$5="A",AG$5="AES",AG$5="F",AG$5="Fiber")," ",IF(OR(AG$5="E",AG$5="EMB"),IF(MOD(AG32,9)=0,"—",16*AG32-15),IF(OR(AG$5="M",AG$5="MADI"),"—",IF(OR(AG$5="IPO",AG$5="IP out"),IF(MOD(AG32-1,18)&gt;=8,"—",16*AG32-15),"Err"))))</f>
        <v xml:space="preserve"> </v>
      </c>
      <c r="AH33" s="7" t="str">
        <f>IF(OR(AG$5="M3",AG$5="S",AG$5="",AG$5="STD",AG$5="A",AG$5="AES",AG$5="F",AG$5="Fiber"),
IF(AND(AG$5="M3",MOD(AG32-1,9)=8),"Coax"," "),IF(OR(AG$5="E",AG$5="EMB"),IF(MOD(AG32,9)=0,"—",16*AG32),IF(OR(AG$5="M",AG$5="MADI"),"—",IF(OR(AG$5="IPO",AG$5="IP out"),IF(MOD(AG32-1,18)&gt;=8,"—",16*AG32),"Err"))))</f>
        <v xml:space="preserve"> </v>
      </c>
      <c r="AI33" s="9" t="str">
        <f>IF(OR(AI$5="M3",AI$5="S",AI$5="",AI$5="STD",AI$5="A",AI$5="AES",AI$5="F",AI$5="Fiber")," ",IF(OR(AI$5="E",AI$5="EMB"),IF(MOD(AI32,9)=0,"—",16*AI32-15),IF(OR(AI$5="M",AI$5="MADI"),"—",IF(OR(AI$5="IPO",AI$5="IP out"),IF(MOD(AI32-1,18)&gt;=8,"—",16*AI32-15),"Err"))))</f>
        <v xml:space="preserve"> </v>
      </c>
      <c r="AJ33" s="7" t="str">
        <f>IF(OR(AI$5="M3",AI$5="S",AI$5="",AI$5="STD",AI$5="A",AI$5="AES",AI$5="F",AI$5="Fiber"),
IF(AND(AI$5="M3",MOD(AI32-1,9)=8),"Coax"," "),IF(OR(AI$5="E",AI$5="EMB"),IF(MOD(AI32,9)=0,"—",16*AI32),IF(OR(AI$5="M",AI$5="MADI"),"—",IF(OR(AI$5="IPO",AI$5="IP out"),IF(MOD(AI32-1,18)&gt;=8,"—",16*AI32),"Err"))))</f>
        <v xml:space="preserve"> </v>
      </c>
      <c r="AK33" s="9" t="str">
        <f>IF(OR(AK$5="M3",AK$5="S",AK$5="",AK$5="STD",AK$5="A",AK$5="AES",AK$5="F",AK$5="Fiber")," ",IF(OR(AK$5="E",AK$5="EMB"),IF(MOD(AK32,9)=0,"—",16*AK32-15),IF(OR(AK$5="M",AK$5="MADI"),"—",IF(OR(AK$5="IPO",AK$5="IP out"),IF(MOD(AK32-1,18)&gt;=8,"—",16*AK32-15),"Err"))))</f>
        <v xml:space="preserve"> </v>
      </c>
      <c r="AL33" s="7" t="str">
        <f>IF(OR(AK$5="M3",AK$5="S",AK$5="",AK$5="STD",AK$5="A",AK$5="AES",AK$5="F",AK$5="Fiber"),
IF(AND(AK$5="M3",MOD(AK32-1,9)=8),"Coax"," "),IF(OR(AK$5="E",AK$5="EMB"),IF(MOD(AK32,9)=0,"—",16*AK32),IF(OR(AK$5="M",AK$5="MADI"),"—",IF(OR(AK$5="IPO",AK$5="IP out"),IF(MOD(AK32-1,18)&gt;=8,"—",16*AK32),"Err"))))</f>
        <v xml:space="preserve"> </v>
      </c>
      <c r="AM33" s="9" t="str">
        <f>IF(OR(AM$5="M3",AM$5="S",AM$5="",AM$5="STD",AM$5="A",AM$5="AES",AM$5="F",AM$5="Fiber")," ",IF(OR(AM$5="E",AM$5="EMB"),IF(MOD(AM32,9)=0,"—",16*AM32-15),IF(OR(AM$5="M",AM$5="MADI"),"—",IF(OR(AM$5="IPO",AM$5="IP out"),IF(MOD(AM32-1,18)&gt;=8,"—",16*AM32-15),"Err"))))</f>
        <v xml:space="preserve"> </v>
      </c>
      <c r="AN33" s="7" t="str">
        <f>IF(OR(AM$5="M3",AM$5="S",AM$5="",AM$5="STD",AM$5="A",AM$5="AES",AM$5="F",AM$5="Fiber"),
IF(AND(AM$5="M3",MOD(AM32-1,9)=8),"Coax"," "),IF(OR(AM$5="E",AM$5="EMB"),IF(MOD(AM32,9)=0,"—",16*AM32),IF(OR(AM$5="M",AM$5="MADI"),"—",IF(OR(AM$5="IPO",AM$5="IP out"),IF(MOD(AM32-1,18)&gt;=8,"—",16*AM32),"Err"))))</f>
        <v xml:space="preserve"> </v>
      </c>
      <c r="AO33" s="9" t="str">
        <f>IF(OR(AO$5="M3",AO$5="S",AO$5="",AO$5="STD",AO$5="A",AO$5="AES",AO$5="F",AO$5="Fiber")," ",IF(OR(AO$5="E",AO$5="EMB"),IF(MOD(AO32,9)=0,"—",16*AO32-15),IF(OR(AO$5="M",AO$5="MADI"),"—",IF(OR(AO$5="IPO",AO$5="IP out"),IF(MOD(AO32-1,18)&gt;=8,"—",16*AO32-15),"Err"))))</f>
        <v xml:space="preserve"> </v>
      </c>
      <c r="AP33" s="7" t="str">
        <f>IF(OR(AO$5="M3",AO$5="S",AO$5="",AO$5="STD",AO$5="A",AO$5="AES",AO$5="F",AO$5="Fiber"),
IF(AND(AO$5="M3",MOD(AO32-1,9)=8),"Coax"," "),IF(OR(AO$5="E",AO$5="EMB"),IF(MOD(AO32,9)=0,"—",16*AO32),IF(OR(AO$5="M",AO$5="MADI"),"—",IF(OR(AO$5="IPO",AO$5="IP out"),IF(MOD(AO32-1,18)&gt;=8,"—",16*AO32),"Err"))))</f>
        <v xml:space="preserve"> </v>
      </c>
      <c r="AQ33" s="9">
        <f>IF(OR(AQ$5="M3",AQ$5="S",AQ$5="",AQ$5="STD",AQ$5="A",AQ$5="AES",AQ$5="F",AQ$5="Fiber")," ",IF(OR(AQ$5="E",AQ$5="EMB"),IF(MOD(AQ32,9)=0,"—",16*AQ32-15),IF(OR(AQ$5="M",AQ$5="MADI"),"—",IF(OR(AQ$5="IPO",AQ$5="IP out"),IF(MOD(AQ32-1,18)&gt;=8,"—",16*AQ32-15),"Err"))))</f>
        <v>5393</v>
      </c>
      <c r="AR33" s="7">
        <f>IF(OR(AQ$5="M3",AQ$5="S",AQ$5="",AQ$5="STD",AQ$5="A",AQ$5="AES",AQ$5="F",AQ$5="Fiber"),
IF(AND(AQ$5="M3",MOD(AQ32-1,9)=8),"Coax"," "),IF(OR(AQ$5="E",AQ$5="EMB"),IF(MOD(AQ32,9)=0,"—",16*AQ32),IF(OR(AQ$5="M",AQ$5="MADI"),"—",IF(OR(AQ$5="IPO",AQ$5="IP out"),IF(MOD(AQ32-1,18)&gt;=8,"—",16*AQ32),"Err"))))</f>
        <v>5408</v>
      </c>
      <c r="AS33" s="9" t="str">
        <f>IF(OR(AS$5="M3",AS$5="S",AS$5="",AS$5="STD",AS$5="A",AS$5="AES",AS$5="F",AS$5="Fiber")," ",IF(OR(AS$5="E",AS$5="EMB"),IF(MOD(AS32,9)=0,"—",16*AS32-15),IF(OR(AS$5="M",AS$5="MADI"),"—",IF(OR(AS$5="IPO",AS$5="IP out"),IF(MOD(AS32-1,18)&gt;=8,"—",16*AS32-15),"Err"))))</f>
        <v xml:space="preserve"> </v>
      </c>
      <c r="AT33" s="7" t="str">
        <f>IF(OR(AS$5="M3",AS$5="S",AS$5="",AS$5="STD",AS$5="A",AS$5="AES",AS$5="F",AS$5="Fiber"),
IF(AND(AS$5="M3",MOD(AS32-1,9)=8),"Coax"," "),IF(OR(AS$5="E",AS$5="EMB"),IF(MOD(AS32,9)=0,"—",16*AS32),IF(OR(AS$5="M",AS$5="MADI"),"—",IF(OR(AS$5="IPO",AS$5="IP out"),IF(MOD(AS32-1,18)&gt;=8,"—",16*AS32),"Err"))))</f>
        <v xml:space="preserve"> </v>
      </c>
      <c r="AU33" s="9" t="str">
        <f>IF(OR(AU$5="M3",AU$5="S",AU$5="",AU$5="STD",AU$5="A",AU$5="AES",AU$5="F",AU$5="Fiber")," ",IF(OR(AU$5="E",AU$5="EMB"),IF(MOD(AU32,9)=0,"—",16*AU32-15),IF(OR(AU$5="M",AU$5="MADI"),"—",IF(OR(AU$5="IPO",AU$5="IP out"),IF(MOD(AU32-1,18)&gt;=8,"—",16*AU32-15),"Err"))))</f>
        <v xml:space="preserve"> </v>
      </c>
      <c r="AV33" s="7" t="str">
        <f>IF(OR(AU$5="M3",AU$5="S",AU$5="",AU$5="STD",AU$5="A",AU$5="AES",AU$5="F",AU$5="Fiber"),
IF(AND(AU$5="M3",MOD(AU32-1,9)=8),"Coax"," "),IF(OR(AU$5="E",AU$5="EMB"),IF(MOD(AU32,9)=0,"—",16*AU32),IF(OR(AU$5="M",AU$5="MADI"),"—",IF(OR(AU$5="IPO",AU$5="IP out"),IF(MOD(AU32-1,18)&gt;=8,"—",16*AU32),"Err"))))</f>
        <v xml:space="preserve"> </v>
      </c>
      <c r="AW33" s="9" t="str">
        <f>IF(OR(AW$5="M3",AW$5="S",AW$5="",AW$5="STD",AW$5="A",AW$5="AES",AW$5="F",AW$5="Fiber")," ",IF(OR(AW$5="E",AW$5="EMB"),IF(MOD(AW32,9)=0,"—",16*AW32-15),IF(OR(AW$5="M",AW$5="MADI"),"—",IF(OR(AW$5="IPO",AW$5="IP out"),IF(MOD(AW32-1,18)&gt;=8,"—",16*AW32-15),"Err"))))</f>
        <v>—</v>
      </c>
      <c r="AX33" s="7" t="str">
        <f>IF(OR(AW$5="M3",AW$5="S",AW$5="",AW$5="STD",AW$5="A",AW$5="AES",AW$5="F",AW$5="Fiber"),
IF(AND(AW$5="M3",MOD(AW32-1,9)=8),"Coax"," "),IF(OR(AW$5="E",AW$5="EMB"),IF(MOD(AW32,9)=0,"—",16*AW32),IF(OR(AW$5="M",AW$5="MADI"),"—",IF(OR(AW$5="IPO",AW$5="IP out"),IF(MOD(AW32-1,18)&gt;=8,"—",16*AW32),"Err"))))</f>
        <v>—</v>
      </c>
      <c r="AY33" s="9" t="str">
        <f>IF(OR(AY$5="M3",AY$5="S",AY$5="",AY$5="STD",AY$5="A",AY$5="AES",AY$5="F",AY$5="Fiber")," ",IF(OR(AY$5="E",AY$5="EMB"),IF(MOD(AY32,9)=0,"—",16*AY32-15),IF(OR(AY$5="M",AY$5="MADI"),"—",IF(OR(AY$5="IPO",AY$5="IP out"),IF(MOD(AY32-1,18)&gt;=8,"—",16*AY32-15),"Err"))))</f>
        <v xml:space="preserve"> </v>
      </c>
      <c r="AZ33" s="7" t="str">
        <f>IF(OR(AY$5="M3",AY$5="S",AY$5="",AY$5="STD",AY$5="A",AY$5="AES",AY$5="F",AY$5="Fiber"),
IF(AND(AY$5="M3",MOD(AY32-1,9)=8),"Coax"," "),IF(OR(AY$5="E",AY$5="EMB"),IF(MOD(AY32,9)=0,"—",16*AY32),IF(OR(AY$5="M",AY$5="MADI"),"—",IF(OR(AY$5="IPO",AY$5="IP out"),IF(MOD(AY32-1,18)&gt;=8,"—",16*AY32),"Err"))))</f>
        <v xml:space="preserve"> </v>
      </c>
      <c r="BA33" s="9" t="str">
        <f>IF(OR(BA$5="M3",BA$5="S",BA$5="",BA$5="STD",BA$5="A",BA$5="AES",BA$5="F",BA$5="Fiber")," ",IF(OR(BA$5="E",BA$5="EMB"),IF(MOD(BA32,9)=0,"—",16*BA32-15),IF(OR(BA$5="M",BA$5="MADI"),"—",IF(OR(BA$5="IPO",BA$5="IP out"),IF(MOD(BA32-1,18)&gt;=8,"—",16*BA32-15),"Err"))))</f>
        <v xml:space="preserve"> </v>
      </c>
      <c r="BB33" s="7" t="str">
        <f>IF(OR(BA$5="M3",BA$5="S",BA$5="",BA$5="STD",BA$5="A",BA$5="AES",BA$5="F",BA$5="Fiber"),
IF(AND(BA$5="M3",MOD(BA32-1,9)=8),"Coax"," "),IF(OR(BA$5="E",BA$5="EMB"),IF(MOD(BA32,9)=0,"—",16*BA32),IF(OR(BA$5="M",BA$5="MADI"),"—",IF(OR(BA$5="IPO",BA$5="IP out"),IF(MOD(BA32-1,18)&gt;=8,"—",16*BA32),"Err"))))</f>
        <v xml:space="preserve"> </v>
      </c>
      <c r="BC33" s="9" t="str">
        <f>IF(OR(BC$5="M3",BC$5="S",BC$5="",BC$5="STD",BC$5="A",BC$5="AES",BC$5="F",BC$5="Fiber")," ",IF(OR(BC$5="E",BC$5="EMB"),IF(MOD(BC32,9)=0,"—",16*BC32-15),IF(OR(BC$5="M",BC$5="MADI"),"—",IF(OR(BC$5="IPO",BC$5="IP out"),IF(MOD(BC32-1,18)&gt;=8,"—",16*BC32-15),"Err"))))</f>
        <v xml:space="preserve"> </v>
      </c>
      <c r="BD33" s="7" t="str">
        <f>IF(OR(BC$5="M3",BC$5="S",BC$5="",BC$5="STD",BC$5="A",BC$5="AES",BC$5="F",BC$5="Fiber"),
IF(AND(BC$5="M3",MOD(BC32-1,9)=8),"Coax"," "),IF(OR(BC$5="E",BC$5="EMB"),IF(MOD(BC32,9)=0,"—",16*BC32),IF(OR(BC$5="M",BC$5="MADI"),"—",IF(OR(BC$5="IPO",BC$5="IP out"),IF(MOD(BC32-1,18)&gt;=8,"—",16*BC32),"Err"))))</f>
        <v xml:space="preserve"> </v>
      </c>
      <c r="BE33" s="9" t="str">
        <f>IF(OR(BE$5="M3",BE$5="S",BE$5="",BE$5="STD",BE$5="A",BE$5="AES",BE$5="F",BE$5="Fiber")," ",IF(OR(BE$5="E",BE$5="EMB"),IF(MOD(BE32,9)=0,"—",16*BE32-15),IF(OR(BE$5="M",BE$5="MADI"),"—",IF(OR(BE$5="IPO",BE$5="IP out"),IF(MOD(BE32-1,18)&gt;=8,"—",16*BE32-15),"Err"))))</f>
        <v>—</v>
      </c>
      <c r="BF33" s="7" t="str">
        <f>IF(OR(BE$5="M3",BE$5="S",BE$5="",BE$5="STD",BE$5="A",BE$5="AES",BE$5="F",BE$5="Fiber"),
IF(AND(BE$5="M3",MOD(BE32-1,9)=8),"Coax"," "),IF(OR(BE$5="E",BE$5="EMB"),IF(MOD(BE32,9)=0,"—",16*BE32),IF(OR(BE$5="M",BE$5="MADI"),"—",IF(OR(BE$5="IPO",BE$5="IP out"),IF(MOD(BE32-1,18)&gt;=8,"—",16*BE32),"Err"))))</f>
        <v>—</v>
      </c>
      <c r="BG33" s="9">
        <f>IF(OR(BG$5="M3",BG$5="S",BG$5="",BG$5="STD",BG$5="A",BG$5="AES",BG$5="F",BG$5="Fiber")," ",IF(OR(BG$5="E",BG$5="EMB"),IF(MOD(BG32,9)=0,"—",16*BG32-15),IF(OR(BG$5="M",BG$5="MADI"),"—",IF(OR(BG$5="IPO",BG$5="IP out"),IF(MOD(BG32-1,18)&gt;=8,"—",16*BG32-15),"Err"))))</f>
        <v>785</v>
      </c>
      <c r="BH33" s="7">
        <f>IF(OR(BG$5="M3",BG$5="S",BG$5="",BG$5="STD",BG$5="A",BG$5="AES",BG$5="F",BG$5="Fiber"),
IF(AND(BG$5="M3",MOD(BG32-1,9)=8),"Coax"," "),IF(OR(BG$5="E",BG$5="EMB"),IF(MOD(BG32,9)=0,"—",16*BG32),IF(OR(BG$5="M",BG$5="MADI"),"—",IF(OR(BG$5="IPO",BG$5="IP out"),IF(MOD(BG32-1,18)&gt;=8,"—",16*BG32),"Err"))))</f>
        <v>800</v>
      </c>
      <c r="BI33" s="9" t="str">
        <f>IF(OR(BI$5="M3",BI$5="S",BI$5="",BI$5="STD",BI$5="A",BI$5="AES",BI$5="F",BI$5="Fiber")," ",IF(OR(BI$5="E",BI$5="EMB"),IF(MOD(BI32,9)=0,"—",16*BI32-15),IF(OR(BI$5="M",BI$5="MADI"),"—",IF(OR(BI$5="IPO",BI$5="IP out"),IF(MOD(BI32-1,18)&gt;=8,"—",16*BI32-15),"Err"))))</f>
        <v xml:space="preserve"> </v>
      </c>
      <c r="BJ33" s="7" t="str">
        <f>IF(OR(BI$5="M3",BI$5="S",BI$5="",BI$5="STD",BI$5="A",BI$5="AES",BI$5="F",BI$5="Fiber"),
IF(AND(BI$5="M3",MOD(BI32-1,9)=8),"Coax"," "),IF(OR(BI$5="E",BI$5="EMB"),IF(MOD(BI32,9)=0,"—",16*BI32),IF(OR(BI$5="M",BI$5="MADI"),"—",IF(OR(BI$5="IPO",BI$5="IP out"),IF(MOD(BI32-1,18)&gt;=8,"—",16*BI32),"Err"))))</f>
        <v xml:space="preserve"> </v>
      </c>
      <c r="BK33" s="9" t="str">
        <f>IF(OR(BK$5="M3",BK$5="S",BK$5="",BK$5="STD",BK$5="A",BK$5="AES",BK$5="F",BK$5="Fiber")," ",IF(OR(BK$5="E",BK$5="EMB"),IF(MOD(BK32,9)=0,"—",16*BK32-15),IF(OR(BK$5="M",BK$5="MADI"),"—",IF(OR(BK$5="IPO",BK$5="IP out"),IF(MOD(BK32-1,18)&gt;=8,"—",16*BK32-15),"Err"))))</f>
        <v xml:space="preserve"> </v>
      </c>
      <c r="BL33" s="7" t="str">
        <f>IF(OR(BK$5="M3",BK$5="S",BK$5="",BK$5="STD",BK$5="A",BK$5="AES",BK$5="F",BK$5="Fiber"),
IF(AND(BK$5="M3",MOD(BK32-1,9)=8),"Coax"," "),IF(OR(BK$5="E",BK$5="EMB"),IF(MOD(BK32,9)=0,"—",16*BK32),IF(OR(BK$5="M",BK$5="MADI"),"—",IF(OR(BK$5="IPO",BK$5="IP out"),IF(MOD(BK32-1,18)&gt;=8,"—",16*BK32),"Err"))))</f>
        <v xml:space="preserve"> </v>
      </c>
      <c r="BM33" s="11"/>
      <c r="BN33" s="14"/>
    </row>
    <row r="34" spans="1:70" s="1" customFormat="1" x14ac:dyDescent="0.25">
      <c r="A34" s="41">
        <f>(A$2)*18-3</f>
        <v>1005</v>
      </c>
      <c r="B34" s="42"/>
      <c r="C34" s="10">
        <f>(C$2)*18-3</f>
        <v>987</v>
      </c>
      <c r="D34" s="39"/>
      <c r="E34" s="10">
        <f>(E$2)*18-3</f>
        <v>969</v>
      </c>
      <c r="F34" s="39"/>
      <c r="G34" s="10">
        <f>(G$2)*18-3</f>
        <v>951</v>
      </c>
      <c r="H34" s="39"/>
      <c r="I34" s="10">
        <f>(I$2)*18-3</f>
        <v>933</v>
      </c>
      <c r="J34" s="39"/>
      <c r="K34" s="10">
        <f>(K$2)*18-3</f>
        <v>915</v>
      </c>
      <c r="L34" s="39"/>
      <c r="M34" s="10">
        <f>(M$2)*18-3</f>
        <v>897</v>
      </c>
      <c r="N34" s="39"/>
      <c r="O34" s="10">
        <f>(O$2)*18-3</f>
        <v>879</v>
      </c>
      <c r="P34" s="39"/>
      <c r="Q34" s="10">
        <f>(Q$2)*18-3</f>
        <v>717</v>
      </c>
      <c r="R34" s="39"/>
      <c r="S34" s="10">
        <f>(S$2)*18-3</f>
        <v>699</v>
      </c>
      <c r="T34" s="39"/>
      <c r="U34" s="10">
        <f>(U$2)*18-3</f>
        <v>681</v>
      </c>
      <c r="V34" s="39"/>
      <c r="W34" s="10">
        <f>(W$2)*18-3</f>
        <v>663</v>
      </c>
      <c r="X34" s="39"/>
      <c r="Y34" s="10">
        <f>(Y$2)*18-3</f>
        <v>645</v>
      </c>
      <c r="Z34" s="39"/>
      <c r="AA34" s="10">
        <f>(AA$2)*18-3</f>
        <v>627</v>
      </c>
      <c r="AB34" s="39"/>
      <c r="AC34" s="10">
        <f>(AC$2)*18-3</f>
        <v>609</v>
      </c>
      <c r="AD34" s="39"/>
      <c r="AE34" s="10">
        <f>(AE$2)*18-3</f>
        <v>591</v>
      </c>
      <c r="AF34" s="39"/>
      <c r="AG34" s="10">
        <f>(AG$2)*18-3</f>
        <v>429</v>
      </c>
      <c r="AH34" s="39"/>
      <c r="AI34" s="10">
        <f>(AI$2)*18-3</f>
        <v>411</v>
      </c>
      <c r="AJ34" s="39"/>
      <c r="AK34" s="10">
        <f>(AK$2)*18-3</f>
        <v>393</v>
      </c>
      <c r="AL34" s="39"/>
      <c r="AM34" s="10">
        <f>(AM$2)*18-3</f>
        <v>375</v>
      </c>
      <c r="AN34" s="39"/>
      <c r="AO34" s="10">
        <f>(AO$2)*18-3</f>
        <v>357</v>
      </c>
      <c r="AP34" s="39"/>
      <c r="AQ34" s="10">
        <f>(AQ$2)*18-3</f>
        <v>339</v>
      </c>
      <c r="AR34" s="39"/>
      <c r="AS34" s="10">
        <f>(AS$2)*18-3</f>
        <v>321</v>
      </c>
      <c r="AT34" s="39"/>
      <c r="AU34" s="10">
        <f>(AU$2)*18-3</f>
        <v>303</v>
      </c>
      <c r="AV34" s="39"/>
      <c r="AW34" s="10">
        <f>(AW$2)*18-3</f>
        <v>141</v>
      </c>
      <c r="AX34" s="39"/>
      <c r="AY34" s="10">
        <f>(AY$2)*18-3</f>
        <v>123</v>
      </c>
      <c r="AZ34" s="39"/>
      <c r="BA34" s="10">
        <f>(BA$2)*18-3</f>
        <v>105</v>
      </c>
      <c r="BB34" s="39"/>
      <c r="BC34" s="10">
        <f>(BC$2)*18-3</f>
        <v>87</v>
      </c>
      <c r="BD34" s="39"/>
      <c r="BE34" s="10">
        <f>(BE$2)*18-3</f>
        <v>69</v>
      </c>
      <c r="BF34" s="39"/>
      <c r="BG34" s="10">
        <f>(BG$2)*18-3</f>
        <v>51</v>
      </c>
      <c r="BH34" s="39"/>
      <c r="BI34" s="10">
        <f>(BI$2)*18-3</f>
        <v>33</v>
      </c>
      <c r="BJ34" s="39"/>
      <c r="BK34" s="10">
        <f>(BK$2)*18-3</f>
        <v>15</v>
      </c>
      <c r="BL34" s="26"/>
      <c r="BM34" s="3"/>
      <c r="BN34" s="13"/>
    </row>
    <row r="35" spans="1:70" s="5" customFormat="1" ht="13.5" x14ac:dyDescent="0.25">
      <c r="A35" s="9" t="str">
        <f>IF(OR(A$5="M3",A$5="S",A$5="",A$5="STD",A$5="A",A$5="AES",A$5="F",A$5="Fiber")," ",IF(OR(A$5="E",A$5="EMB"),IF(MOD(A34,9)=0,"—",16*A34-15),IF(OR(A$5="M",A$5="MADI"),"—",IF(OR(A$5="IPO",A$5="IP out"),IF(MOD(A34-1,18)&gt;=8,"—",16*A34-15),"Err"))))</f>
        <v>—</v>
      </c>
      <c r="B35" s="7" t="str">
        <f>IF(OR(A$5="M3",A$5="S",A$5="",A$5="STD",A$5="A",A$5="AES",A$5="F",A$5="Fiber"),
IF(AND(A$5="M3",MOD(A34-1,9)=8),"Coax"," "),IF(OR(A$5="E",A$5="EMB"),IF(MOD(A34,9)=0,"—",16*A34),IF(OR(A$5="M",A$5="MADI"),"—",IF(OR(A$5="IPO",A$5="IP out"),IF(MOD(A34-1,18)&gt;=8,"—",16*A34),"Err"))))</f>
        <v>—</v>
      </c>
      <c r="C35" s="9" t="str">
        <f>IF(OR(C$5="M3",C$5="S",C$5="",C$5="STD",C$5="A",C$5="AES",C$5="F",C$5="Fiber")," ",IF(OR(C$5="E",C$5="EMB"),IF(MOD(C34,9)=0,"—",16*C34-15),IF(OR(C$5="M",C$5="MADI"),"—",IF(OR(C$5="IPO",C$5="IP out"),IF(MOD(C34-1,18)&gt;=8,"—",16*C34-15),"Err"))))</f>
        <v xml:space="preserve"> </v>
      </c>
      <c r="D35" s="7" t="str">
        <f>IF(OR(C$5="M3",C$5="S",C$5="",C$5="STD",C$5="A",C$5="AES",C$5="F",C$5="Fiber"),
IF(AND(C$5="M3",MOD(C34-1,9)=8),"Coax"," "),IF(OR(C$5="E",C$5="EMB"),IF(MOD(C34,9)=0,"—",16*C34),IF(OR(C$5="M",C$5="MADI"),"—",IF(OR(C$5="IPO",C$5="IP out"),IF(MOD(C34-1,18)&gt;=8,"—",16*C34),"Err"))))</f>
        <v xml:space="preserve"> </v>
      </c>
      <c r="E35" s="9" t="str">
        <f>IF(OR(E$5="M3",E$5="S",E$5="",E$5="STD",E$5="A",E$5="AES",E$5="F",E$5="Fiber")," ",IF(OR(E$5="E",E$5="EMB"),IF(MOD(E34,9)=0,"—",16*E34-15),IF(OR(E$5="M",E$5="MADI"),"—",IF(OR(E$5="IPO",E$5="IP out"),IF(MOD(E34-1,18)&gt;=8,"—",16*E34-15),"Err"))))</f>
        <v xml:space="preserve"> </v>
      </c>
      <c r="F35" s="7" t="str">
        <f>IF(OR(E$5="M3",E$5="S",E$5="",E$5="STD",E$5="A",E$5="AES",E$5="F",E$5="Fiber"),
IF(AND(E$5="M3",MOD(E34-1,9)=8),"Coax"," "),IF(OR(E$5="E",E$5="EMB"),IF(MOD(E34,9)=0,"—",16*E34),IF(OR(E$5="M",E$5="MADI"),"—",IF(OR(E$5="IPO",E$5="IP out"),IF(MOD(E34-1,18)&gt;=8,"—",16*E34),"Err"))))</f>
        <v xml:space="preserve"> </v>
      </c>
      <c r="G35" s="9" t="str">
        <f>IF(OR(G$5="M3",G$5="S",G$5="",G$5="STD",G$5="A",G$5="AES",G$5="F",G$5="Fiber")," ",IF(OR(G$5="E",G$5="EMB"),IF(MOD(G34,9)=0,"—",16*G34-15),IF(OR(G$5="M",G$5="MADI"),"—",IF(OR(G$5="IPO",G$5="IP out"),IF(MOD(G34-1,18)&gt;=8,"—",16*G34-15),"Err"))))</f>
        <v xml:space="preserve"> </v>
      </c>
      <c r="H35" s="7" t="str">
        <f>IF(OR(G$5="M3",G$5="S",G$5="",G$5="STD",G$5="A",G$5="AES",G$5="F",G$5="Fiber"),
IF(AND(G$5="M3",MOD(G34-1,9)=8),"Coax"," "),IF(OR(G$5="E",G$5="EMB"),IF(MOD(G34,9)=0,"—",16*G34),IF(OR(G$5="M",G$5="MADI"),"—",IF(OR(G$5="IPO",G$5="IP out"),IF(MOD(G34-1,18)&gt;=8,"—",16*G34),"Err"))))</f>
        <v xml:space="preserve"> </v>
      </c>
      <c r="I35" s="9" t="str">
        <f>IF(OR(I$5="M3",I$5="S",I$5="",I$5="STD",I$5="A",I$5="AES",I$5="F",I$5="Fiber")," ",IF(OR(I$5="E",I$5="EMB"),IF(MOD(I34,9)=0,"—",16*I34-15),IF(OR(I$5="M",I$5="MADI"),"—",IF(OR(I$5="IPO",I$5="IP out"),IF(MOD(I34-1,18)&gt;=8,"—",16*I34-15),"Err"))))</f>
        <v>—</v>
      </c>
      <c r="J35" s="7" t="str">
        <f>IF(OR(I$5="M3",I$5="S",I$5="",I$5="STD",I$5="A",I$5="AES",I$5="F",I$5="Fiber"),
IF(AND(I$5="M3",MOD(I34-1,9)=8),"Coax"," "),IF(OR(I$5="E",I$5="EMB"),IF(MOD(I34,9)=0,"—",16*I34),IF(OR(I$5="M",I$5="MADI"),"—",IF(OR(I$5="IPO",I$5="IP out"),IF(MOD(I34-1,18)&gt;=8,"—",16*I34),"Err"))))</f>
        <v>—</v>
      </c>
      <c r="K35" s="9">
        <f>IF(OR(K$5="M3",K$5="S",K$5="",K$5="STD",K$5="A",K$5="AES",K$5="F",K$5="Fiber")," ",IF(OR(K$5="E",K$5="EMB"),IF(MOD(K34,9)=0,"—",16*K34-15),IF(OR(K$5="M",K$5="MADI"),"—",IF(OR(K$5="IPO",K$5="IP out"),IF(MOD(K34-1,18)&gt;=8,"—",16*K34-15),"Err"))))</f>
        <v>14625</v>
      </c>
      <c r="L35" s="7">
        <f>IF(OR(K$5="M3",K$5="S",K$5="",K$5="STD",K$5="A",K$5="AES",K$5="F",K$5="Fiber"),
IF(AND(K$5="M3",MOD(K34-1,9)=8),"Coax"," "),IF(OR(K$5="E",K$5="EMB"),IF(MOD(K34,9)=0,"—",16*K34),IF(OR(K$5="M",K$5="MADI"),"—",IF(OR(K$5="IPO",K$5="IP out"),IF(MOD(K34-1,18)&gt;=8,"—",16*K34),"Err"))))</f>
        <v>14640</v>
      </c>
      <c r="M35" s="9" t="str">
        <f>IF(OR(M$5="M3",M$5="S",M$5="",M$5="STD",M$5="A",M$5="AES",M$5="F",M$5="Fiber")," ",IF(OR(M$5="E",M$5="EMB"),IF(MOD(M34,9)=0,"—",16*M34-15),IF(OR(M$5="M",M$5="MADI"),"—",IF(OR(M$5="IPO",M$5="IP out"),IF(MOD(M34-1,18)&gt;=8,"—",16*M34-15),"Err"))))</f>
        <v xml:space="preserve"> </v>
      </c>
      <c r="N35" s="7" t="str">
        <f>IF(OR(M$5="M3",M$5="S",M$5="",M$5="STD",M$5="A",M$5="AES",M$5="F",M$5="Fiber"),
IF(AND(M$5="M3",MOD(M34-1,9)=8),"Coax"," "),IF(OR(M$5="E",M$5="EMB"),IF(MOD(M34,9)=0,"—",16*M34),IF(OR(M$5="M",M$5="MADI"),"—",IF(OR(M$5="IPO",M$5="IP out"),IF(MOD(M34-1,18)&gt;=8,"—",16*M34),"Err"))))</f>
        <v xml:space="preserve"> </v>
      </c>
      <c r="O35" s="9" t="str">
        <f>IF(OR(O$5="M3",O$5="S",O$5="",O$5="STD",O$5="A",O$5="AES",O$5="F",O$5="Fiber")," ",IF(OR(O$5="E",O$5="EMB"),IF(MOD(O34,9)=0,"—",16*O34-15),IF(OR(O$5="M",O$5="MADI"),"—",IF(OR(O$5="IPO",O$5="IP out"),IF(MOD(O34-1,18)&gt;=8,"—",16*O34-15),"Err"))))</f>
        <v xml:space="preserve"> </v>
      </c>
      <c r="P35" s="7" t="str">
        <f>IF(OR(O$5="M3",O$5="S",O$5="",O$5="STD",O$5="A",O$5="AES",O$5="F",O$5="Fiber"),
IF(AND(O$5="M3",MOD(O34-1,9)=8),"Coax"," "),IF(OR(O$5="E",O$5="EMB"),IF(MOD(O34,9)=0,"—",16*O34),IF(OR(O$5="M",O$5="MADI"),"—",IF(OR(O$5="IPO",O$5="IP out"),IF(MOD(O34-1,18)&gt;=8,"—",16*O34),"Err"))))</f>
        <v xml:space="preserve"> </v>
      </c>
      <c r="Q35" s="9" t="str">
        <f>IF(OR(Q$5="M3",Q$5="S",Q$5="",Q$5="STD",Q$5="A",Q$5="AES",Q$5="F",Q$5="Fiber")," ",IF(OR(Q$5="E",Q$5="EMB"),IF(MOD(Q34,9)=0,"—",16*Q34-15),IF(OR(Q$5="M",Q$5="MADI"),"—",IF(OR(Q$5="IPO",Q$5="IP out"),IF(MOD(Q34-1,18)&gt;=8,"—",16*Q34-15),"Err"))))</f>
        <v>—</v>
      </c>
      <c r="R35" s="7" t="str">
        <f>IF(OR(Q$5="M3",Q$5="S",Q$5="",Q$5="STD",Q$5="A",Q$5="AES",Q$5="F",Q$5="Fiber"),
IF(AND(Q$5="M3",MOD(Q34-1,9)=8),"Coax"," "),IF(OR(Q$5="E",Q$5="EMB"),IF(MOD(Q34,9)=0,"—",16*Q34),IF(OR(Q$5="M",Q$5="MADI"),"—",IF(OR(Q$5="IPO",Q$5="IP out"),IF(MOD(Q34-1,18)&gt;=8,"—",16*Q34),"Err"))))</f>
        <v>—</v>
      </c>
      <c r="S35" s="9" t="str">
        <f>IF(OR(S$5="M3",S$5="S",S$5="",S$5="STD",S$5="A",S$5="AES",S$5="F",S$5="Fiber")," ",IF(OR(S$5="E",S$5="EMB"),IF(MOD(S34,9)=0,"—",16*S34-15),IF(OR(S$5="M",S$5="MADI"),"—",IF(OR(S$5="IPO",S$5="IP out"),IF(MOD(S34-1,18)&gt;=8,"—",16*S34-15),"Err"))))</f>
        <v xml:space="preserve"> </v>
      </c>
      <c r="T35" s="7" t="str">
        <f>IF(OR(S$5="M3",S$5="S",S$5="",S$5="STD",S$5="A",S$5="AES",S$5="F",S$5="Fiber"),
IF(AND(S$5="M3",MOD(S34-1,9)=8),"Coax"," "),IF(OR(S$5="E",S$5="EMB"),IF(MOD(S34,9)=0,"—",16*S34),IF(OR(S$5="M",S$5="MADI"),"—",IF(OR(S$5="IPO",S$5="IP out"),IF(MOD(S34-1,18)&gt;=8,"—",16*S34),"Err"))))</f>
        <v xml:space="preserve"> </v>
      </c>
      <c r="U35" s="9" t="str">
        <f>IF(OR(U$5="M3",U$5="S",U$5="",U$5="STD",U$5="A",U$5="AES",U$5="F",U$5="Fiber")," ",IF(OR(U$5="E",U$5="EMB"),IF(MOD(U34,9)=0,"—",16*U34-15),IF(OR(U$5="M",U$5="MADI"),"—",IF(OR(U$5="IPO",U$5="IP out"),IF(MOD(U34-1,18)&gt;=8,"—",16*U34-15),"Err"))))</f>
        <v xml:space="preserve"> </v>
      </c>
      <c r="V35" s="7" t="str">
        <f>IF(OR(U$5="M3",U$5="S",U$5="",U$5="STD",U$5="A",U$5="AES",U$5="F",U$5="Fiber"),
IF(AND(U$5="M3",MOD(U34-1,9)=8),"Coax"," "),IF(OR(U$5="E",U$5="EMB"),IF(MOD(U34,9)=0,"—",16*U34),IF(OR(U$5="M",U$5="MADI"),"—",IF(OR(U$5="IPO",U$5="IP out"),IF(MOD(U34-1,18)&gt;=8,"—",16*U34),"Err"))))</f>
        <v xml:space="preserve"> </v>
      </c>
      <c r="W35" s="9" t="str">
        <f>IF(OR(W$5="M3",W$5="S",W$5="",W$5="STD",W$5="A",W$5="AES",W$5="F",W$5="Fiber")," ",IF(OR(W$5="E",W$5="EMB"),IF(MOD(W34,9)=0,"—",16*W34-15),IF(OR(W$5="M",W$5="MADI"),"—",IF(OR(W$5="IPO",W$5="IP out"),IF(MOD(W34-1,18)&gt;=8,"—",16*W34-15),"Err"))))</f>
        <v xml:space="preserve"> </v>
      </c>
      <c r="X35" s="7" t="str">
        <f>IF(OR(W$5="M3",W$5="S",W$5="",W$5="STD",W$5="A",W$5="AES",W$5="F",W$5="Fiber"),
IF(AND(W$5="M3",MOD(W34-1,9)=8),"Coax"," "),IF(OR(W$5="E",W$5="EMB"),IF(MOD(W34,9)=0,"—",16*W34),IF(OR(W$5="M",W$5="MADI"),"—",IF(OR(W$5="IPO",W$5="IP out"),IF(MOD(W34-1,18)&gt;=8,"—",16*W34),"Err"))))</f>
        <v xml:space="preserve"> </v>
      </c>
      <c r="Y35" s="9" t="str">
        <f>IF(OR(Y$5="M3",Y$5="S",Y$5="",Y$5="STD",Y$5="A",Y$5="AES",Y$5="F",Y$5="Fiber")," ",IF(OR(Y$5="E",Y$5="EMB"),IF(MOD(Y34,9)=0,"—",16*Y34-15),IF(OR(Y$5="M",Y$5="MADI"),"—",IF(OR(Y$5="IPO",Y$5="IP out"),IF(MOD(Y34-1,18)&gt;=8,"—",16*Y34-15),"Err"))))</f>
        <v>—</v>
      </c>
      <c r="Z35" s="7" t="str">
        <f>IF(OR(Y$5="M3",Y$5="S",Y$5="",Y$5="STD",Y$5="A",Y$5="AES",Y$5="F",Y$5="Fiber"),
IF(AND(Y$5="M3",MOD(Y34-1,9)=8),"Coax"," "),IF(OR(Y$5="E",Y$5="EMB"),IF(MOD(Y34,9)=0,"—",16*Y34),IF(OR(Y$5="M",Y$5="MADI"),"—",IF(OR(Y$5="IPO",Y$5="IP out"),IF(MOD(Y34-1,18)&gt;=8,"—",16*Y34),"Err"))))</f>
        <v>—</v>
      </c>
      <c r="AA35" s="9">
        <f>IF(OR(AA$5="M3",AA$5="S",AA$5="",AA$5="STD",AA$5="A",AA$5="AES",AA$5="F",AA$5="Fiber")," ",IF(OR(AA$5="E",AA$5="EMB"),IF(MOD(AA34,9)=0,"—",16*AA34-15),IF(OR(AA$5="M",AA$5="MADI"),"—",IF(OR(AA$5="IPO",AA$5="IP out"),IF(MOD(AA34-1,18)&gt;=8,"—",16*AA34-15),"Err"))))</f>
        <v>10017</v>
      </c>
      <c r="AB35" s="7">
        <f>IF(OR(AA$5="M3",AA$5="S",AA$5="",AA$5="STD",AA$5="A",AA$5="AES",AA$5="F",AA$5="Fiber"),
IF(AND(AA$5="M3",MOD(AA34-1,9)=8),"Coax"," "),IF(OR(AA$5="E",AA$5="EMB"),IF(MOD(AA34,9)=0,"—",16*AA34),IF(OR(AA$5="M",AA$5="MADI"),"—",IF(OR(AA$5="IPO",AA$5="IP out"),IF(MOD(AA34-1,18)&gt;=8,"—",16*AA34),"Err"))))</f>
        <v>10032</v>
      </c>
      <c r="AC35" s="9" t="str">
        <f>IF(OR(AC$5="M3",AC$5="S",AC$5="",AC$5="STD",AC$5="A",AC$5="AES",AC$5="F",AC$5="Fiber")," ",IF(OR(AC$5="E",AC$5="EMB"),IF(MOD(AC34,9)=0,"—",16*AC34-15),IF(OR(AC$5="M",AC$5="MADI"),"—",IF(OR(AC$5="IPO",AC$5="IP out"),IF(MOD(AC34-1,18)&gt;=8,"—",16*AC34-15),"Err"))))</f>
        <v xml:space="preserve"> </v>
      </c>
      <c r="AD35" s="7" t="str">
        <f>IF(OR(AC$5="M3",AC$5="S",AC$5="",AC$5="STD",AC$5="A",AC$5="AES",AC$5="F",AC$5="Fiber"),
IF(AND(AC$5="M3",MOD(AC34-1,9)=8),"Coax"," "),IF(OR(AC$5="E",AC$5="EMB"),IF(MOD(AC34,9)=0,"—",16*AC34),IF(OR(AC$5="M",AC$5="MADI"),"—",IF(OR(AC$5="IPO",AC$5="IP out"),IF(MOD(AC34-1,18)&gt;=8,"—",16*AC34),"Err"))))</f>
        <v xml:space="preserve"> </v>
      </c>
      <c r="AE35" s="9" t="str">
        <f>IF(OR(AE$5="M3",AE$5="S",AE$5="",AE$5="STD",AE$5="A",AE$5="AES",AE$5="F",AE$5="Fiber")," ",IF(OR(AE$5="E",AE$5="EMB"),IF(MOD(AE34,9)=0,"—",16*AE34-15),IF(OR(AE$5="M",AE$5="MADI"),"—",IF(OR(AE$5="IPO",AE$5="IP out"),IF(MOD(AE34-1,18)&gt;=8,"—",16*AE34-15),"Err"))))</f>
        <v xml:space="preserve"> </v>
      </c>
      <c r="AF35" s="7" t="str">
        <f>IF(OR(AE$5="M3",AE$5="S",AE$5="",AE$5="STD",AE$5="A",AE$5="AES",AE$5="F",AE$5="Fiber"),
IF(AND(AE$5="M3",MOD(AE34-1,9)=8),"Coax"," "),IF(OR(AE$5="E",AE$5="EMB"),IF(MOD(AE34,9)=0,"—",16*AE34),IF(OR(AE$5="M",AE$5="MADI"),"—",IF(OR(AE$5="IPO",AE$5="IP out"),IF(MOD(AE34-1,18)&gt;=8,"—",16*AE34),"Err"))))</f>
        <v xml:space="preserve"> </v>
      </c>
      <c r="AG35" s="9" t="str">
        <f>IF(OR(AG$5="M3",AG$5="S",AG$5="",AG$5="STD",AG$5="A",AG$5="AES",AG$5="F",AG$5="Fiber")," ",IF(OR(AG$5="E",AG$5="EMB"),IF(MOD(AG34,9)=0,"—",16*AG34-15),IF(OR(AG$5="M",AG$5="MADI"),"—",IF(OR(AG$5="IPO",AG$5="IP out"),IF(MOD(AG34-1,18)&gt;=8,"—",16*AG34-15),"Err"))))</f>
        <v xml:space="preserve"> </v>
      </c>
      <c r="AH35" s="7" t="str">
        <f>IF(OR(AG$5="M3",AG$5="S",AG$5="",AG$5="STD",AG$5="A",AG$5="AES",AG$5="F",AG$5="Fiber"),
IF(AND(AG$5="M3",MOD(AG34-1,9)=8),"Coax"," "),IF(OR(AG$5="E",AG$5="EMB"),IF(MOD(AG34,9)=0,"—",16*AG34),IF(OR(AG$5="M",AG$5="MADI"),"—",IF(OR(AG$5="IPO",AG$5="IP out"),IF(MOD(AG34-1,18)&gt;=8,"—",16*AG34),"Err"))))</f>
        <v xml:space="preserve"> </v>
      </c>
      <c r="AI35" s="9" t="str">
        <f>IF(OR(AI$5="M3",AI$5="S",AI$5="",AI$5="STD",AI$5="A",AI$5="AES",AI$5="F",AI$5="Fiber")," ",IF(OR(AI$5="E",AI$5="EMB"),IF(MOD(AI34,9)=0,"—",16*AI34-15),IF(OR(AI$5="M",AI$5="MADI"),"—",IF(OR(AI$5="IPO",AI$5="IP out"),IF(MOD(AI34-1,18)&gt;=8,"—",16*AI34-15),"Err"))))</f>
        <v xml:space="preserve"> </v>
      </c>
      <c r="AJ35" s="7" t="str">
        <f>IF(OR(AI$5="M3",AI$5="S",AI$5="",AI$5="STD",AI$5="A",AI$5="AES",AI$5="F",AI$5="Fiber"),
IF(AND(AI$5="M3",MOD(AI34-1,9)=8),"Coax"," "),IF(OR(AI$5="E",AI$5="EMB"),IF(MOD(AI34,9)=0,"—",16*AI34),IF(OR(AI$5="M",AI$5="MADI"),"—",IF(OR(AI$5="IPO",AI$5="IP out"),IF(MOD(AI34-1,18)&gt;=8,"—",16*AI34),"Err"))))</f>
        <v xml:space="preserve"> </v>
      </c>
      <c r="AK35" s="9" t="str">
        <f>IF(OR(AK$5="M3",AK$5="S",AK$5="",AK$5="STD",AK$5="A",AK$5="AES",AK$5="F",AK$5="Fiber")," ",IF(OR(AK$5="E",AK$5="EMB"),IF(MOD(AK34,9)=0,"—",16*AK34-15),IF(OR(AK$5="M",AK$5="MADI"),"—",IF(OR(AK$5="IPO",AK$5="IP out"),IF(MOD(AK34-1,18)&gt;=8,"—",16*AK34-15),"Err"))))</f>
        <v xml:space="preserve"> </v>
      </c>
      <c r="AL35" s="7" t="str">
        <f>IF(OR(AK$5="M3",AK$5="S",AK$5="",AK$5="STD",AK$5="A",AK$5="AES",AK$5="F",AK$5="Fiber"),
IF(AND(AK$5="M3",MOD(AK34-1,9)=8),"Coax"," "),IF(OR(AK$5="E",AK$5="EMB"),IF(MOD(AK34,9)=0,"—",16*AK34),IF(OR(AK$5="M",AK$5="MADI"),"—",IF(OR(AK$5="IPO",AK$5="IP out"),IF(MOD(AK34-1,18)&gt;=8,"—",16*AK34),"Err"))))</f>
        <v xml:space="preserve"> </v>
      </c>
      <c r="AM35" s="9" t="str">
        <f>IF(OR(AM$5="M3",AM$5="S",AM$5="",AM$5="STD",AM$5="A",AM$5="AES",AM$5="F",AM$5="Fiber")," ",IF(OR(AM$5="E",AM$5="EMB"),IF(MOD(AM34,9)=0,"—",16*AM34-15),IF(OR(AM$5="M",AM$5="MADI"),"—",IF(OR(AM$5="IPO",AM$5="IP out"),IF(MOD(AM34-1,18)&gt;=8,"—",16*AM34-15),"Err"))))</f>
        <v xml:space="preserve"> </v>
      </c>
      <c r="AN35" s="7" t="str">
        <f>IF(OR(AM$5="M3",AM$5="S",AM$5="",AM$5="STD",AM$5="A",AM$5="AES",AM$5="F",AM$5="Fiber"),
IF(AND(AM$5="M3",MOD(AM34-1,9)=8),"Coax"," "),IF(OR(AM$5="E",AM$5="EMB"),IF(MOD(AM34,9)=0,"—",16*AM34),IF(OR(AM$5="M",AM$5="MADI"),"—",IF(OR(AM$5="IPO",AM$5="IP out"),IF(MOD(AM34-1,18)&gt;=8,"—",16*AM34),"Err"))))</f>
        <v xml:space="preserve"> </v>
      </c>
      <c r="AO35" s="9" t="str">
        <f>IF(OR(AO$5="M3",AO$5="S",AO$5="",AO$5="STD",AO$5="A",AO$5="AES",AO$5="F",AO$5="Fiber")," ",IF(OR(AO$5="E",AO$5="EMB"),IF(MOD(AO34,9)=0,"—",16*AO34-15),IF(OR(AO$5="M",AO$5="MADI"),"—",IF(OR(AO$5="IPO",AO$5="IP out"),IF(MOD(AO34-1,18)&gt;=8,"—",16*AO34-15),"Err"))))</f>
        <v xml:space="preserve"> </v>
      </c>
      <c r="AP35" s="7" t="str">
        <f>IF(OR(AO$5="M3",AO$5="S",AO$5="",AO$5="STD",AO$5="A",AO$5="AES",AO$5="F",AO$5="Fiber"),
IF(AND(AO$5="M3",MOD(AO34-1,9)=8),"Coax"," "),IF(OR(AO$5="E",AO$5="EMB"),IF(MOD(AO34,9)=0,"—",16*AO34),IF(OR(AO$5="M",AO$5="MADI"),"—",IF(OR(AO$5="IPO",AO$5="IP out"),IF(MOD(AO34-1,18)&gt;=8,"—",16*AO34),"Err"))))</f>
        <v xml:space="preserve"> </v>
      </c>
      <c r="AQ35" s="9">
        <f>IF(OR(AQ$5="M3",AQ$5="S",AQ$5="",AQ$5="STD",AQ$5="A",AQ$5="AES",AQ$5="F",AQ$5="Fiber")," ",IF(OR(AQ$5="E",AQ$5="EMB"),IF(MOD(AQ34,9)=0,"—",16*AQ34-15),IF(OR(AQ$5="M",AQ$5="MADI"),"—",IF(OR(AQ$5="IPO",AQ$5="IP out"),IF(MOD(AQ34-1,18)&gt;=8,"—",16*AQ34-15),"Err"))))</f>
        <v>5409</v>
      </c>
      <c r="AR35" s="7">
        <f>IF(OR(AQ$5="M3",AQ$5="S",AQ$5="",AQ$5="STD",AQ$5="A",AQ$5="AES",AQ$5="F",AQ$5="Fiber"),
IF(AND(AQ$5="M3",MOD(AQ34-1,9)=8),"Coax"," "),IF(OR(AQ$5="E",AQ$5="EMB"),IF(MOD(AQ34,9)=0,"—",16*AQ34),IF(OR(AQ$5="M",AQ$5="MADI"),"—",IF(OR(AQ$5="IPO",AQ$5="IP out"),IF(MOD(AQ34-1,18)&gt;=8,"—",16*AQ34),"Err"))))</f>
        <v>5424</v>
      </c>
      <c r="AS35" s="9" t="str">
        <f>IF(OR(AS$5="M3",AS$5="S",AS$5="",AS$5="STD",AS$5="A",AS$5="AES",AS$5="F",AS$5="Fiber")," ",IF(OR(AS$5="E",AS$5="EMB"),IF(MOD(AS34,9)=0,"—",16*AS34-15),IF(OR(AS$5="M",AS$5="MADI"),"—",IF(OR(AS$5="IPO",AS$5="IP out"),IF(MOD(AS34-1,18)&gt;=8,"—",16*AS34-15),"Err"))))</f>
        <v xml:space="preserve"> </v>
      </c>
      <c r="AT35" s="7" t="str">
        <f>IF(OR(AS$5="M3",AS$5="S",AS$5="",AS$5="STD",AS$5="A",AS$5="AES",AS$5="F",AS$5="Fiber"),
IF(AND(AS$5="M3",MOD(AS34-1,9)=8),"Coax"," "),IF(OR(AS$5="E",AS$5="EMB"),IF(MOD(AS34,9)=0,"—",16*AS34),IF(OR(AS$5="M",AS$5="MADI"),"—",IF(OR(AS$5="IPO",AS$5="IP out"),IF(MOD(AS34-1,18)&gt;=8,"—",16*AS34),"Err"))))</f>
        <v xml:space="preserve"> </v>
      </c>
      <c r="AU35" s="9" t="str">
        <f>IF(OR(AU$5="M3",AU$5="S",AU$5="",AU$5="STD",AU$5="A",AU$5="AES",AU$5="F",AU$5="Fiber")," ",IF(OR(AU$5="E",AU$5="EMB"),IF(MOD(AU34,9)=0,"—",16*AU34-15),IF(OR(AU$5="M",AU$5="MADI"),"—",IF(OR(AU$5="IPO",AU$5="IP out"),IF(MOD(AU34-1,18)&gt;=8,"—",16*AU34-15),"Err"))))</f>
        <v xml:space="preserve"> </v>
      </c>
      <c r="AV35" s="7" t="str">
        <f>IF(OR(AU$5="M3",AU$5="S",AU$5="",AU$5="STD",AU$5="A",AU$5="AES",AU$5="F",AU$5="Fiber"),
IF(AND(AU$5="M3",MOD(AU34-1,9)=8),"Coax"," "),IF(OR(AU$5="E",AU$5="EMB"),IF(MOD(AU34,9)=0,"—",16*AU34),IF(OR(AU$5="M",AU$5="MADI"),"—",IF(OR(AU$5="IPO",AU$5="IP out"),IF(MOD(AU34-1,18)&gt;=8,"—",16*AU34),"Err"))))</f>
        <v xml:space="preserve"> </v>
      </c>
      <c r="AW35" s="9" t="str">
        <f>IF(OR(AW$5="M3",AW$5="S",AW$5="",AW$5="STD",AW$5="A",AW$5="AES",AW$5="F",AW$5="Fiber")," ",IF(OR(AW$5="E",AW$5="EMB"),IF(MOD(AW34,9)=0,"—",16*AW34-15),IF(OR(AW$5="M",AW$5="MADI"),"—",IF(OR(AW$5="IPO",AW$5="IP out"),IF(MOD(AW34-1,18)&gt;=8,"—",16*AW34-15),"Err"))))</f>
        <v>—</v>
      </c>
      <c r="AX35" s="7" t="str">
        <f>IF(OR(AW$5="M3",AW$5="S",AW$5="",AW$5="STD",AW$5="A",AW$5="AES",AW$5="F",AW$5="Fiber"),
IF(AND(AW$5="M3",MOD(AW34-1,9)=8),"Coax"," "),IF(OR(AW$5="E",AW$5="EMB"),IF(MOD(AW34,9)=0,"—",16*AW34),IF(OR(AW$5="M",AW$5="MADI"),"—",IF(OR(AW$5="IPO",AW$5="IP out"),IF(MOD(AW34-1,18)&gt;=8,"—",16*AW34),"Err"))))</f>
        <v>—</v>
      </c>
      <c r="AY35" s="9" t="str">
        <f>IF(OR(AY$5="M3",AY$5="S",AY$5="",AY$5="STD",AY$5="A",AY$5="AES",AY$5="F",AY$5="Fiber")," ",IF(OR(AY$5="E",AY$5="EMB"),IF(MOD(AY34,9)=0,"—",16*AY34-15),IF(OR(AY$5="M",AY$5="MADI"),"—",IF(OR(AY$5="IPO",AY$5="IP out"),IF(MOD(AY34-1,18)&gt;=8,"—",16*AY34-15),"Err"))))</f>
        <v xml:space="preserve"> </v>
      </c>
      <c r="AZ35" s="7" t="str">
        <f>IF(OR(AY$5="M3",AY$5="S",AY$5="",AY$5="STD",AY$5="A",AY$5="AES",AY$5="F",AY$5="Fiber"),
IF(AND(AY$5="M3",MOD(AY34-1,9)=8),"Coax"," "),IF(OR(AY$5="E",AY$5="EMB"),IF(MOD(AY34,9)=0,"—",16*AY34),IF(OR(AY$5="M",AY$5="MADI"),"—",IF(OR(AY$5="IPO",AY$5="IP out"),IF(MOD(AY34-1,18)&gt;=8,"—",16*AY34),"Err"))))</f>
        <v xml:space="preserve"> </v>
      </c>
      <c r="BA35" s="9" t="str">
        <f>IF(OR(BA$5="M3",BA$5="S",BA$5="",BA$5="STD",BA$5="A",BA$5="AES",BA$5="F",BA$5="Fiber")," ",IF(OR(BA$5="E",BA$5="EMB"),IF(MOD(BA34,9)=0,"—",16*BA34-15),IF(OR(BA$5="M",BA$5="MADI"),"—",IF(OR(BA$5="IPO",BA$5="IP out"),IF(MOD(BA34-1,18)&gt;=8,"—",16*BA34-15),"Err"))))</f>
        <v xml:space="preserve"> </v>
      </c>
      <c r="BB35" s="7" t="str">
        <f>IF(OR(BA$5="M3",BA$5="S",BA$5="",BA$5="STD",BA$5="A",BA$5="AES",BA$5="F",BA$5="Fiber"),
IF(AND(BA$5="M3",MOD(BA34-1,9)=8),"Coax"," "),IF(OR(BA$5="E",BA$5="EMB"),IF(MOD(BA34,9)=0,"—",16*BA34),IF(OR(BA$5="M",BA$5="MADI"),"—",IF(OR(BA$5="IPO",BA$5="IP out"),IF(MOD(BA34-1,18)&gt;=8,"—",16*BA34),"Err"))))</f>
        <v xml:space="preserve"> </v>
      </c>
      <c r="BC35" s="9" t="str">
        <f>IF(OR(BC$5="M3",BC$5="S",BC$5="",BC$5="STD",BC$5="A",BC$5="AES",BC$5="F",BC$5="Fiber")," ",IF(OR(BC$5="E",BC$5="EMB"),IF(MOD(BC34,9)=0,"—",16*BC34-15),IF(OR(BC$5="M",BC$5="MADI"),"—",IF(OR(BC$5="IPO",BC$5="IP out"),IF(MOD(BC34-1,18)&gt;=8,"—",16*BC34-15),"Err"))))</f>
        <v xml:space="preserve"> </v>
      </c>
      <c r="BD35" s="7" t="str">
        <f>IF(OR(BC$5="M3",BC$5="S",BC$5="",BC$5="STD",BC$5="A",BC$5="AES",BC$5="F",BC$5="Fiber"),
IF(AND(BC$5="M3",MOD(BC34-1,9)=8),"Coax"," "),IF(OR(BC$5="E",BC$5="EMB"),IF(MOD(BC34,9)=0,"—",16*BC34),IF(OR(BC$5="M",BC$5="MADI"),"—",IF(OR(BC$5="IPO",BC$5="IP out"),IF(MOD(BC34-1,18)&gt;=8,"—",16*BC34),"Err"))))</f>
        <v xml:space="preserve"> </v>
      </c>
      <c r="BE35" s="9" t="str">
        <f>IF(OR(BE$5="M3",BE$5="S",BE$5="",BE$5="STD",BE$5="A",BE$5="AES",BE$5="F",BE$5="Fiber")," ",IF(OR(BE$5="E",BE$5="EMB"),IF(MOD(BE34,9)=0,"—",16*BE34-15),IF(OR(BE$5="M",BE$5="MADI"),"—",IF(OR(BE$5="IPO",BE$5="IP out"),IF(MOD(BE34-1,18)&gt;=8,"—",16*BE34-15),"Err"))))</f>
        <v>—</v>
      </c>
      <c r="BF35" s="7" t="str">
        <f>IF(OR(BE$5="M3",BE$5="S",BE$5="",BE$5="STD",BE$5="A",BE$5="AES",BE$5="F",BE$5="Fiber"),
IF(AND(BE$5="M3",MOD(BE34-1,9)=8),"Coax"," "),IF(OR(BE$5="E",BE$5="EMB"),IF(MOD(BE34,9)=0,"—",16*BE34),IF(OR(BE$5="M",BE$5="MADI"),"—",IF(OR(BE$5="IPO",BE$5="IP out"),IF(MOD(BE34-1,18)&gt;=8,"—",16*BE34),"Err"))))</f>
        <v>—</v>
      </c>
      <c r="BG35" s="9">
        <f>IF(OR(BG$5="M3",BG$5="S",BG$5="",BG$5="STD",BG$5="A",BG$5="AES",BG$5="F",BG$5="Fiber")," ",IF(OR(BG$5="E",BG$5="EMB"),IF(MOD(BG34,9)=0,"—",16*BG34-15),IF(OR(BG$5="M",BG$5="MADI"),"—",IF(OR(BG$5="IPO",BG$5="IP out"),IF(MOD(BG34-1,18)&gt;=8,"—",16*BG34-15),"Err"))))</f>
        <v>801</v>
      </c>
      <c r="BH35" s="7">
        <f>IF(OR(BG$5="M3",BG$5="S",BG$5="",BG$5="STD",BG$5="A",BG$5="AES",BG$5="F",BG$5="Fiber"),
IF(AND(BG$5="M3",MOD(BG34-1,9)=8),"Coax"," "),IF(OR(BG$5="E",BG$5="EMB"),IF(MOD(BG34,9)=0,"—",16*BG34),IF(OR(BG$5="M",BG$5="MADI"),"—",IF(OR(BG$5="IPO",BG$5="IP out"),IF(MOD(BG34-1,18)&gt;=8,"—",16*BG34),"Err"))))</f>
        <v>816</v>
      </c>
      <c r="BI35" s="9" t="str">
        <f>IF(OR(BI$5="M3",BI$5="S",BI$5="",BI$5="STD",BI$5="A",BI$5="AES",BI$5="F",BI$5="Fiber")," ",IF(OR(BI$5="E",BI$5="EMB"),IF(MOD(BI34,9)=0,"—",16*BI34-15),IF(OR(BI$5="M",BI$5="MADI"),"—",IF(OR(BI$5="IPO",BI$5="IP out"),IF(MOD(BI34-1,18)&gt;=8,"—",16*BI34-15),"Err"))))</f>
        <v xml:space="preserve"> </v>
      </c>
      <c r="BJ35" s="7" t="str">
        <f>IF(OR(BI$5="M3",BI$5="S",BI$5="",BI$5="STD",BI$5="A",BI$5="AES",BI$5="F",BI$5="Fiber"),
IF(AND(BI$5="M3",MOD(BI34-1,9)=8),"Coax"," "),IF(OR(BI$5="E",BI$5="EMB"),IF(MOD(BI34,9)=0,"—",16*BI34),IF(OR(BI$5="M",BI$5="MADI"),"—",IF(OR(BI$5="IPO",BI$5="IP out"),IF(MOD(BI34-1,18)&gt;=8,"—",16*BI34),"Err"))))</f>
        <v xml:space="preserve"> </v>
      </c>
      <c r="BK35" s="9" t="str">
        <f>IF(OR(BK$5="M3",BK$5="S",BK$5="",BK$5="STD",BK$5="A",BK$5="AES",BK$5="F",BK$5="Fiber")," ",IF(OR(BK$5="E",BK$5="EMB"),IF(MOD(BK34,9)=0,"—",16*BK34-15),IF(OR(BK$5="M",BK$5="MADI"),"—",IF(OR(BK$5="IPO",BK$5="IP out"),IF(MOD(BK34-1,18)&gt;=8,"—",16*BK34-15),"Err"))))</f>
        <v xml:space="preserve"> </v>
      </c>
      <c r="BL35" s="7" t="str">
        <f>IF(OR(BK$5="M3",BK$5="S",BK$5="",BK$5="STD",BK$5="A",BK$5="AES",BK$5="F",BK$5="Fiber"),
IF(AND(BK$5="M3",MOD(BK34-1,9)=8),"Coax"," "),IF(OR(BK$5="E",BK$5="EMB"),IF(MOD(BK34,9)=0,"—",16*BK34),IF(OR(BK$5="M",BK$5="MADI"),"—",IF(OR(BK$5="IPO",BK$5="IP out"),IF(MOD(BK34-1,18)&gt;=8,"—",16*BK34),"Err"))))</f>
        <v xml:space="preserve"> </v>
      </c>
      <c r="BM35" s="11"/>
      <c r="BN35" s="14"/>
    </row>
    <row r="36" spans="1:70" s="1" customFormat="1" x14ac:dyDescent="0.25">
      <c r="A36" s="41">
        <f>(A$2)*18-2</f>
        <v>1006</v>
      </c>
      <c r="B36" s="42"/>
      <c r="C36" s="10">
        <f>(C$2)*18-2</f>
        <v>988</v>
      </c>
      <c r="D36" s="39"/>
      <c r="E36" s="10">
        <f>(E$2)*18-2</f>
        <v>970</v>
      </c>
      <c r="F36" s="39"/>
      <c r="G36" s="10">
        <f>(G$2)*18-2</f>
        <v>952</v>
      </c>
      <c r="H36" s="39"/>
      <c r="I36" s="10">
        <f>(I$2)*18-2</f>
        <v>934</v>
      </c>
      <c r="J36" s="39"/>
      <c r="K36" s="10">
        <f>(K$2)*18-2</f>
        <v>916</v>
      </c>
      <c r="L36" s="39"/>
      <c r="M36" s="10">
        <f>(M$2)*18-2</f>
        <v>898</v>
      </c>
      <c r="N36" s="39"/>
      <c r="O36" s="10">
        <f>(O$2)*18-2</f>
        <v>880</v>
      </c>
      <c r="P36" s="39"/>
      <c r="Q36" s="10">
        <f>(Q$2)*18-2</f>
        <v>718</v>
      </c>
      <c r="R36" s="39"/>
      <c r="S36" s="10">
        <f>(S$2)*18-2</f>
        <v>700</v>
      </c>
      <c r="T36" s="39"/>
      <c r="U36" s="10">
        <f>(U$2)*18-2</f>
        <v>682</v>
      </c>
      <c r="V36" s="39"/>
      <c r="W36" s="10">
        <f>(W$2)*18-2</f>
        <v>664</v>
      </c>
      <c r="X36" s="39"/>
      <c r="Y36" s="10">
        <f>(Y$2)*18-2</f>
        <v>646</v>
      </c>
      <c r="Z36" s="39"/>
      <c r="AA36" s="10">
        <f>(AA$2)*18-2</f>
        <v>628</v>
      </c>
      <c r="AB36" s="39"/>
      <c r="AC36" s="10">
        <f>(AC$2)*18-2</f>
        <v>610</v>
      </c>
      <c r="AD36" s="39"/>
      <c r="AE36" s="10">
        <f>(AE$2)*18-2</f>
        <v>592</v>
      </c>
      <c r="AF36" s="39"/>
      <c r="AG36" s="10">
        <f>(AG$2)*18-2</f>
        <v>430</v>
      </c>
      <c r="AH36" s="39"/>
      <c r="AI36" s="10">
        <f>(AI$2)*18-2</f>
        <v>412</v>
      </c>
      <c r="AJ36" s="39"/>
      <c r="AK36" s="10">
        <f>(AK$2)*18-2</f>
        <v>394</v>
      </c>
      <c r="AL36" s="39"/>
      <c r="AM36" s="10">
        <f>(AM$2)*18-2</f>
        <v>376</v>
      </c>
      <c r="AN36" s="39"/>
      <c r="AO36" s="10">
        <f>(AO$2)*18-2</f>
        <v>358</v>
      </c>
      <c r="AP36" s="39"/>
      <c r="AQ36" s="10">
        <f>(AQ$2)*18-2</f>
        <v>340</v>
      </c>
      <c r="AR36" s="39"/>
      <c r="AS36" s="10">
        <f>(AS$2)*18-2</f>
        <v>322</v>
      </c>
      <c r="AT36" s="39"/>
      <c r="AU36" s="10">
        <f>(AU$2)*18-2</f>
        <v>304</v>
      </c>
      <c r="AV36" s="39"/>
      <c r="AW36" s="10">
        <f>(AW$2)*18-2</f>
        <v>142</v>
      </c>
      <c r="AX36" s="39"/>
      <c r="AY36" s="10">
        <f>(AY$2)*18-2</f>
        <v>124</v>
      </c>
      <c r="AZ36" s="39"/>
      <c r="BA36" s="10">
        <f>(BA$2)*18-2</f>
        <v>106</v>
      </c>
      <c r="BB36" s="39"/>
      <c r="BC36" s="10">
        <f>(BC$2)*18-2</f>
        <v>88</v>
      </c>
      <c r="BD36" s="39"/>
      <c r="BE36" s="10">
        <f>(BE$2)*18-2</f>
        <v>70</v>
      </c>
      <c r="BF36" s="39"/>
      <c r="BG36" s="10">
        <f>(BG$2)*18-2</f>
        <v>52</v>
      </c>
      <c r="BH36" s="39"/>
      <c r="BI36" s="10">
        <f>(BI$2)*18-2</f>
        <v>34</v>
      </c>
      <c r="BJ36" s="39"/>
      <c r="BK36" s="10">
        <f>(BK$2)*18-2</f>
        <v>16</v>
      </c>
      <c r="BL36" s="26"/>
      <c r="BM36" s="3"/>
      <c r="BN36" s="13"/>
    </row>
    <row r="37" spans="1:70" s="5" customFormat="1" ht="13.5" x14ac:dyDescent="0.25">
      <c r="A37" s="9" t="str">
        <f>IF(OR(A$5="M3",A$5="S",A$5="",A$5="STD",A$5="A",A$5="AES",A$5="F",A$5="Fiber")," ",IF(OR(A$5="E",A$5="EMB"),IF(MOD(A36,9)=0,"—",16*A36-15),IF(OR(A$5="M",A$5="MADI"),"—",IF(OR(A$5="IPO",A$5="IP out"),IF(MOD(A36-1,18)&gt;=8,"—",16*A36-15),"Err"))))</f>
        <v>—</v>
      </c>
      <c r="B37" s="7" t="str">
        <f>IF(OR(A$5="M3",A$5="S",A$5="",A$5="STD",A$5="A",A$5="AES",A$5="F",A$5="Fiber"),
IF(AND(A$5="M3",MOD(A36-1,9)=8),"Coax"," "),IF(OR(A$5="E",A$5="EMB"),IF(MOD(A36,9)=0,"—",16*A36),IF(OR(A$5="M",A$5="MADI"),"—",IF(OR(A$5="IPO",A$5="IP out"),IF(MOD(A36-1,18)&gt;=8,"—",16*A36),"Err"))))</f>
        <v>—</v>
      </c>
      <c r="C37" s="9" t="str">
        <f>IF(OR(C$5="M3",C$5="S",C$5="",C$5="STD",C$5="A",C$5="AES",C$5="F",C$5="Fiber")," ",IF(OR(C$5="E",C$5="EMB"),IF(MOD(C36,9)=0,"—",16*C36-15),IF(OR(C$5="M",C$5="MADI"),"—",IF(OR(C$5="IPO",C$5="IP out"),IF(MOD(C36-1,18)&gt;=8,"—",16*C36-15),"Err"))))</f>
        <v xml:space="preserve"> </v>
      </c>
      <c r="D37" s="7" t="str">
        <f>IF(OR(C$5="M3",C$5="S",C$5="",C$5="STD",C$5="A",C$5="AES",C$5="F",C$5="Fiber"),
IF(AND(C$5="M3",MOD(C36-1,9)=8),"Coax"," "),IF(OR(C$5="E",C$5="EMB"),IF(MOD(C36,9)=0,"—",16*C36),IF(OR(C$5="M",C$5="MADI"),"—",IF(OR(C$5="IPO",C$5="IP out"),IF(MOD(C36-1,18)&gt;=8,"—",16*C36),"Err"))))</f>
        <v xml:space="preserve"> </v>
      </c>
      <c r="E37" s="9" t="str">
        <f>IF(OR(E$5="M3",E$5="S",E$5="",E$5="STD",E$5="A",E$5="AES",E$5="F",E$5="Fiber")," ",IF(OR(E$5="E",E$5="EMB"),IF(MOD(E36,9)=0,"—",16*E36-15),IF(OR(E$5="M",E$5="MADI"),"—",IF(OR(E$5="IPO",E$5="IP out"),IF(MOD(E36-1,18)&gt;=8,"—",16*E36-15),"Err"))))</f>
        <v xml:space="preserve"> </v>
      </c>
      <c r="F37" s="7" t="str">
        <f>IF(OR(E$5="M3",E$5="S",E$5="",E$5="STD",E$5="A",E$5="AES",E$5="F",E$5="Fiber"),
IF(AND(E$5="M3",MOD(E36-1,9)=8),"Coax"," "),IF(OR(E$5="E",E$5="EMB"),IF(MOD(E36,9)=0,"—",16*E36),IF(OR(E$5="M",E$5="MADI"),"—",IF(OR(E$5="IPO",E$5="IP out"),IF(MOD(E36-1,18)&gt;=8,"—",16*E36),"Err"))))</f>
        <v xml:space="preserve"> </v>
      </c>
      <c r="G37" s="9" t="str">
        <f>IF(OR(G$5="M3",G$5="S",G$5="",G$5="STD",G$5="A",G$5="AES",G$5="F",G$5="Fiber")," ",IF(OR(G$5="E",G$5="EMB"),IF(MOD(G36,9)=0,"—",16*G36-15),IF(OR(G$5="M",G$5="MADI"),"—",IF(OR(G$5="IPO",G$5="IP out"),IF(MOD(G36-1,18)&gt;=8,"—",16*G36-15),"Err"))))</f>
        <v xml:space="preserve"> </v>
      </c>
      <c r="H37" s="7" t="str">
        <f>IF(OR(G$5="M3",G$5="S",G$5="",G$5="STD",G$5="A",G$5="AES",G$5="F",G$5="Fiber"),
IF(AND(G$5="M3",MOD(G36-1,9)=8),"Coax"," "),IF(OR(G$5="E",G$5="EMB"),IF(MOD(G36,9)=0,"—",16*G36),IF(OR(G$5="M",G$5="MADI"),"—",IF(OR(G$5="IPO",G$5="IP out"),IF(MOD(G36-1,18)&gt;=8,"—",16*G36),"Err"))))</f>
        <v xml:space="preserve"> </v>
      </c>
      <c r="I37" s="9" t="str">
        <f>IF(OR(I$5="M3",I$5="S",I$5="",I$5="STD",I$5="A",I$5="AES",I$5="F",I$5="Fiber")," ",IF(OR(I$5="E",I$5="EMB"),IF(MOD(I36,9)=0,"—",16*I36-15),IF(OR(I$5="M",I$5="MADI"),"—",IF(OR(I$5="IPO",I$5="IP out"),IF(MOD(I36-1,18)&gt;=8,"—",16*I36-15),"Err"))))</f>
        <v>—</v>
      </c>
      <c r="J37" s="7" t="str">
        <f>IF(OR(I$5="M3",I$5="S",I$5="",I$5="STD",I$5="A",I$5="AES",I$5="F",I$5="Fiber"),
IF(AND(I$5="M3",MOD(I36-1,9)=8),"Coax"," "),IF(OR(I$5="E",I$5="EMB"),IF(MOD(I36,9)=0,"—",16*I36),IF(OR(I$5="M",I$5="MADI"),"—",IF(OR(I$5="IPO",I$5="IP out"),IF(MOD(I36-1,18)&gt;=8,"—",16*I36),"Err"))))</f>
        <v>—</v>
      </c>
      <c r="K37" s="9">
        <f>IF(OR(K$5="M3",K$5="S",K$5="",K$5="STD",K$5="A",K$5="AES",K$5="F",K$5="Fiber")," ",IF(OR(K$5="E",K$5="EMB"),IF(MOD(K36,9)=0,"—",16*K36-15),IF(OR(K$5="M",K$5="MADI"),"—",IF(OR(K$5="IPO",K$5="IP out"),IF(MOD(K36-1,18)&gt;=8,"—",16*K36-15),"Err"))))</f>
        <v>14641</v>
      </c>
      <c r="L37" s="7">
        <f>IF(OR(K$5="M3",K$5="S",K$5="",K$5="STD",K$5="A",K$5="AES",K$5="F",K$5="Fiber"),
IF(AND(K$5="M3",MOD(K36-1,9)=8),"Coax"," "),IF(OR(K$5="E",K$5="EMB"),IF(MOD(K36,9)=0,"—",16*K36),IF(OR(K$5="M",K$5="MADI"),"—",IF(OR(K$5="IPO",K$5="IP out"),IF(MOD(K36-1,18)&gt;=8,"—",16*K36),"Err"))))</f>
        <v>14656</v>
      </c>
      <c r="M37" s="9" t="str">
        <f>IF(OR(M$5="M3",M$5="S",M$5="",M$5="STD",M$5="A",M$5="AES",M$5="F",M$5="Fiber")," ",IF(OR(M$5="E",M$5="EMB"),IF(MOD(M36,9)=0,"—",16*M36-15),IF(OR(M$5="M",M$5="MADI"),"—",IF(OR(M$5="IPO",M$5="IP out"),IF(MOD(M36-1,18)&gt;=8,"—",16*M36-15),"Err"))))</f>
        <v xml:space="preserve"> </v>
      </c>
      <c r="N37" s="7" t="str">
        <f>IF(OR(M$5="M3",M$5="S",M$5="",M$5="STD",M$5="A",M$5="AES",M$5="F",M$5="Fiber"),
IF(AND(M$5="M3",MOD(M36-1,9)=8),"Coax"," "),IF(OR(M$5="E",M$5="EMB"),IF(MOD(M36,9)=0,"—",16*M36),IF(OR(M$5="M",M$5="MADI"),"—",IF(OR(M$5="IPO",M$5="IP out"),IF(MOD(M36-1,18)&gt;=8,"—",16*M36),"Err"))))</f>
        <v xml:space="preserve"> </v>
      </c>
      <c r="O37" s="9" t="str">
        <f>IF(OR(O$5="M3",O$5="S",O$5="",O$5="STD",O$5="A",O$5="AES",O$5="F",O$5="Fiber")," ",IF(OR(O$5="E",O$5="EMB"),IF(MOD(O36,9)=0,"—",16*O36-15),IF(OR(O$5="M",O$5="MADI"),"—",IF(OR(O$5="IPO",O$5="IP out"),IF(MOD(O36-1,18)&gt;=8,"—",16*O36-15),"Err"))))</f>
        <v xml:space="preserve"> </v>
      </c>
      <c r="P37" s="7" t="str">
        <f>IF(OR(O$5="M3",O$5="S",O$5="",O$5="STD",O$5="A",O$5="AES",O$5="F",O$5="Fiber"),
IF(AND(O$5="M3",MOD(O36-1,9)=8),"Coax"," "),IF(OR(O$5="E",O$5="EMB"),IF(MOD(O36,9)=0,"—",16*O36),IF(OR(O$5="M",O$5="MADI"),"—",IF(OR(O$5="IPO",O$5="IP out"),IF(MOD(O36-1,18)&gt;=8,"—",16*O36),"Err"))))</f>
        <v xml:space="preserve"> </v>
      </c>
      <c r="Q37" s="9" t="str">
        <f>IF(OR(Q$5="M3",Q$5="S",Q$5="",Q$5="STD",Q$5="A",Q$5="AES",Q$5="F",Q$5="Fiber")," ",IF(OR(Q$5="E",Q$5="EMB"),IF(MOD(Q36,9)=0,"—",16*Q36-15),IF(OR(Q$5="M",Q$5="MADI"),"—",IF(OR(Q$5="IPO",Q$5="IP out"),IF(MOD(Q36-1,18)&gt;=8,"—",16*Q36-15),"Err"))))</f>
        <v>—</v>
      </c>
      <c r="R37" s="7" t="str">
        <f>IF(OR(Q$5="M3",Q$5="S",Q$5="",Q$5="STD",Q$5="A",Q$5="AES",Q$5="F",Q$5="Fiber"),
IF(AND(Q$5="M3",MOD(Q36-1,9)=8),"Coax"," "),IF(OR(Q$5="E",Q$5="EMB"),IF(MOD(Q36,9)=0,"—",16*Q36),IF(OR(Q$5="M",Q$5="MADI"),"—",IF(OR(Q$5="IPO",Q$5="IP out"),IF(MOD(Q36-1,18)&gt;=8,"—",16*Q36),"Err"))))</f>
        <v>—</v>
      </c>
      <c r="S37" s="9" t="str">
        <f>IF(OR(S$5="M3",S$5="S",S$5="",S$5="STD",S$5="A",S$5="AES",S$5="F",S$5="Fiber")," ",IF(OR(S$5="E",S$5="EMB"),IF(MOD(S36,9)=0,"—",16*S36-15),IF(OR(S$5="M",S$5="MADI"),"—",IF(OR(S$5="IPO",S$5="IP out"),IF(MOD(S36-1,18)&gt;=8,"—",16*S36-15),"Err"))))</f>
        <v xml:space="preserve"> </v>
      </c>
      <c r="T37" s="7" t="str">
        <f>IF(OR(S$5="M3",S$5="S",S$5="",S$5="STD",S$5="A",S$5="AES",S$5="F",S$5="Fiber"),
IF(AND(S$5="M3",MOD(S36-1,9)=8),"Coax"," "),IF(OR(S$5="E",S$5="EMB"),IF(MOD(S36,9)=0,"—",16*S36),IF(OR(S$5="M",S$5="MADI"),"—",IF(OR(S$5="IPO",S$5="IP out"),IF(MOD(S36-1,18)&gt;=8,"—",16*S36),"Err"))))</f>
        <v xml:space="preserve"> </v>
      </c>
      <c r="U37" s="9" t="str">
        <f>IF(OR(U$5="M3",U$5="S",U$5="",U$5="STD",U$5="A",U$5="AES",U$5="F",U$5="Fiber")," ",IF(OR(U$5="E",U$5="EMB"),IF(MOD(U36,9)=0,"—",16*U36-15),IF(OR(U$5="M",U$5="MADI"),"—",IF(OR(U$5="IPO",U$5="IP out"),IF(MOD(U36-1,18)&gt;=8,"—",16*U36-15),"Err"))))</f>
        <v xml:space="preserve"> </v>
      </c>
      <c r="V37" s="7" t="str">
        <f>IF(OR(U$5="M3",U$5="S",U$5="",U$5="STD",U$5="A",U$5="AES",U$5="F",U$5="Fiber"),
IF(AND(U$5="M3",MOD(U36-1,9)=8),"Coax"," "),IF(OR(U$5="E",U$5="EMB"),IF(MOD(U36,9)=0,"—",16*U36),IF(OR(U$5="M",U$5="MADI"),"—",IF(OR(U$5="IPO",U$5="IP out"),IF(MOD(U36-1,18)&gt;=8,"—",16*U36),"Err"))))</f>
        <v xml:space="preserve"> </v>
      </c>
      <c r="W37" s="9" t="str">
        <f>IF(OR(W$5="M3",W$5="S",W$5="",W$5="STD",W$5="A",W$5="AES",W$5="F",W$5="Fiber")," ",IF(OR(W$5="E",W$5="EMB"),IF(MOD(W36,9)=0,"—",16*W36-15),IF(OR(W$5="M",W$5="MADI"),"—",IF(OR(W$5="IPO",W$5="IP out"),IF(MOD(W36-1,18)&gt;=8,"—",16*W36-15),"Err"))))</f>
        <v xml:space="preserve"> </v>
      </c>
      <c r="X37" s="7" t="str">
        <f>IF(OR(W$5="M3",W$5="S",W$5="",W$5="STD",W$5="A",W$5="AES",W$5="F",W$5="Fiber"),
IF(AND(W$5="M3",MOD(W36-1,9)=8),"Coax"," "),IF(OR(W$5="E",W$5="EMB"),IF(MOD(W36,9)=0,"—",16*W36),IF(OR(W$5="M",W$5="MADI"),"—",IF(OR(W$5="IPO",W$5="IP out"),IF(MOD(W36-1,18)&gt;=8,"—",16*W36),"Err"))))</f>
        <v xml:space="preserve"> </v>
      </c>
      <c r="Y37" s="9" t="str">
        <f>IF(OR(Y$5="M3",Y$5="S",Y$5="",Y$5="STD",Y$5="A",Y$5="AES",Y$5="F",Y$5="Fiber")," ",IF(OR(Y$5="E",Y$5="EMB"),IF(MOD(Y36,9)=0,"—",16*Y36-15),IF(OR(Y$5="M",Y$5="MADI"),"—",IF(OR(Y$5="IPO",Y$5="IP out"),IF(MOD(Y36-1,18)&gt;=8,"—",16*Y36-15),"Err"))))</f>
        <v>—</v>
      </c>
      <c r="Z37" s="7" t="str">
        <f>IF(OR(Y$5="M3",Y$5="S",Y$5="",Y$5="STD",Y$5="A",Y$5="AES",Y$5="F",Y$5="Fiber"),
IF(AND(Y$5="M3",MOD(Y36-1,9)=8),"Coax"," "),IF(OR(Y$5="E",Y$5="EMB"),IF(MOD(Y36,9)=0,"—",16*Y36),IF(OR(Y$5="M",Y$5="MADI"),"—",IF(OR(Y$5="IPO",Y$5="IP out"),IF(MOD(Y36-1,18)&gt;=8,"—",16*Y36),"Err"))))</f>
        <v>—</v>
      </c>
      <c r="AA37" s="9">
        <f>IF(OR(AA$5="M3",AA$5="S",AA$5="",AA$5="STD",AA$5="A",AA$5="AES",AA$5="F",AA$5="Fiber")," ",IF(OR(AA$5="E",AA$5="EMB"),IF(MOD(AA36,9)=0,"—",16*AA36-15),IF(OR(AA$5="M",AA$5="MADI"),"—",IF(OR(AA$5="IPO",AA$5="IP out"),IF(MOD(AA36-1,18)&gt;=8,"—",16*AA36-15),"Err"))))</f>
        <v>10033</v>
      </c>
      <c r="AB37" s="7">
        <f>IF(OR(AA$5="M3",AA$5="S",AA$5="",AA$5="STD",AA$5="A",AA$5="AES",AA$5="F",AA$5="Fiber"),
IF(AND(AA$5="M3",MOD(AA36-1,9)=8),"Coax"," "),IF(OR(AA$5="E",AA$5="EMB"),IF(MOD(AA36,9)=0,"—",16*AA36),IF(OR(AA$5="M",AA$5="MADI"),"—",IF(OR(AA$5="IPO",AA$5="IP out"),IF(MOD(AA36-1,18)&gt;=8,"—",16*AA36),"Err"))))</f>
        <v>10048</v>
      </c>
      <c r="AC37" s="9" t="str">
        <f>IF(OR(AC$5="M3",AC$5="S",AC$5="",AC$5="STD",AC$5="A",AC$5="AES",AC$5="F",AC$5="Fiber")," ",IF(OR(AC$5="E",AC$5="EMB"),IF(MOD(AC36,9)=0,"—",16*AC36-15),IF(OR(AC$5="M",AC$5="MADI"),"—",IF(OR(AC$5="IPO",AC$5="IP out"),IF(MOD(AC36-1,18)&gt;=8,"—",16*AC36-15),"Err"))))</f>
        <v xml:space="preserve"> </v>
      </c>
      <c r="AD37" s="7" t="str">
        <f>IF(OR(AC$5="M3",AC$5="S",AC$5="",AC$5="STD",AC$5="A",AC$5="AES",AC$5="F",AC$5="Fiber"),
IF(AND(AC$5="M3",MOD(AC36-1,9)=8),"Coax"," "),IF(OR(AC$5="E",AC$5="EMB"),IF(MOD(AC36,9)=0,"—",16*AC36),IF(OR(AC$5="M",AC$5="MADI"),"—",IF(OR(AC$5="IPO",AC$5="IP out"),IF(MOD(AC36-1,18)&gt;=8,"—",16*AC36),"Err"))))</f>
        <v xml:space="preserve"> </v>
      </c>
      <c r="AE37" s="9" t="str">
        <f>IF(OR(AE$5="M3",AE$5="S",AE$5="",AE$5="STD",AE$5="A",AE$5="AES",AE$5="F",AE$5="Fiber")," ",IF(OR(AE$5="E",AE$5="EMB"),IF(MOD(AE36,9)=0,"—",16*AE36-15),IF(OR(AE$5="M",AE$5="MADI"),"—",IF(OR(AE$5="IPO",AE$5="IP out"),IF(MOD(AE36-1,18)&gt;=8,"—",16*AE36-15),"Err"))))</f>
        <v xml:space="preserve"> </v>
      </c>
      <c r="AF37" s="7" t="str">
        <f>IF(OR(AE$5="M3",AE$5="S",AE$5="",AE$5="STD",AE$5="A",AE$5="AES",AE$5="F",AE$5="Fiber"),
IF(AND(AE$5="M3",MOD(AE36-1,9)=8),"Coax"," "),IF(OR(AE$5="E",AE$5="EMB"),IF(MOD(AE36,9)=0,"—",16*AE36),IF(OR(AE$5="M",AE$5="MADI"),"—",IF(OR(AE$5="IPO",AE$5="IP out"),IF(MOD(AE36-1,18)&gt;=8,"—",16*AE36),"Err"))))</f>
        <v xml:space="preserve"> </v>
      </c>
      <c r="AG37" s="9" t="str">
        <f>IF(OR(AG$5="M3",AG$5="S",AG$5="",AG$5="STD",AG$5="A",AG$5="AES",AG$5="F",AG$5="Fiber")," ",IF(OR(AG$5="E",AG$5="EMB"),IF(MOD(AG36,9)=0,"—",16*AG36-15),IF(OR(AG$5="M",AG$5="MADI"),"—",IF(OR(AG$5="IPO",AG$5="IP out"),IF(MOD(AG36-1,18)&gt;=8,"—",16*AG36-15),"Err"))))</f>
        <v xml:space="preserve"> </v>
      </c>
      <c r="AH37" s="7" t="str">
        <f>IF(OR(AG$5="M3",AG$5="S",AG$5="",AG$5="STD",AG$5="A",AG$5="AES",AG$5="F",AG$5="Fiber"),
IF(AND(AG$5="M3",MOD(AG36-1,9)=8),"Coax"," "),IF(OR(AG$5="E",AG$5="EMB"),IF(MOD(AG36,9)=0,"—",16*AG36),IF(OR(AG$5="M",AG$5="MADI"),"—",IF(OR(AG$5="IPO",AG$5="IP out"),IF(MOD(AG36-1,18)&gt;=8,"—",16*AG36),"Err"))))</f>
        <v xml:space="preserve"> </v>
      </c>
      <c r="AI37" s="9" t="str">
        <f>IF(OR(AI$5="M3",AI$5="S",AI$5="",AI$5="STD",AI$5="A",AI$5="AES",AI$5="F",AI$5="Fiber")," ",IF(OR(AI$5="E",AI$5="EMB"),IF(MOD(AI36,9)=0,"—",16*AI36-15),IF(OR(AI$5="M",AI$5="MADI"),"—",IF(OR(AI$5="IPO",AI$5="IP out"),IF(MOD(AI36-1,18)&gt;=8,"—",16*AI36-15),"Err"))))</f>
        <v xml:space="preserve"> </v>
      </c>
      <c r="AJ37" s="7" t="str">
        <f>IF(OR(AI$5="M3",AI$5="S",AI$5="",AI$5="STD",AI$5="A",AI$5="AES",AI$5="F",AI$5="Fiber"),
IF(AND(AI$5="M3",MOD(AI36-1,9)=8),"Coax"," "),IF(OR(AI$5="E",AI$5="EMB"),IF(MOD(AI36,9)=0,"—",16*AI36),IF(OR(AI$5="M",AI$5="MADI"),"—",IF(OR(AI$5="IPO",AI$5="IP out"),IF(MOD(AI36-1,18)&gt;=8,"—",16*AI36),"Err"))))</f>
        <v xml:space="preserve"> </v>
      </c>
      <c r="AK37" s="9" t="str">
        <f>IF(OR(AK$5="M3",AK$5="S",AK$5="",AK$5="STD",AK$5="A",AK$5="AES",AK$5="F",AK$5="Fiber")," ",IF(OR(AK$5="E",AK$5="EMB"),IF(MOD(AK36,9)=0,"—",16*AK36-15),IF(OR(AK$5="M",AK$5="MADI"),"—",IF(OR(AK$5="IPO",AK$5="IP out"),IF(MOD(AK36-1,18)&gt;=8,"—",16*AK36-15),"Err"))))</f>
        <v xml:space="preserve"> </v>
      </c>
      <c r="AL37" s="7" t="str">
        <f>IF(OR(AK$5="M3",AK$5="S",AK$5="",AK$5="STD",AK$5="A",AK$5="AES",AK$5="F",AK$5="Fiber"),
IF(AND(AK$5="M3",MOD(AK36-1,9)=8),"Coax"," "),IF(OR(AK$5="E",AK$5="EMB"),IF(MOD(AK36,9)=0,"—",16*AK36),IF(OR(AK$5="M",AK$5="MADI"),"—",IF(OR(AK$5="IPO",AK$5="IP out"),IF(MOD(AK36-1,18)&gt;=8,"—",16*AK36),"Err"))))</f>
        <v xml:space="preserve"> </v>
      </c>
      <c r="AM37" s="9" t="str">
        <f>IF(OR(AM$5="M3",AM$5="S",AM$5="",AM$5="STD",AM$5="A",AM$5="AES",AM$5="F",AM$5="Fiber")," ",IF(OR(AM$5="E",AM$5="EMB"),IF(MOD(AM36,9)=0,"—",16*AM36-15),IF(OR(AM$5="M",AM$5="MADI"),"—",IF(OR(AM$5="IPO",AM$5="IP out"),IF(MOD(AM36-1,18)&gt;=8,"—",16*AM36-15),"Err"))))</f>
        <v xml:space="preserve"> </v>
      </c>
      <c r="AN37" s="7" t="str">
        <f>IF(OR(AM$5="M3",AM$5="S",AM$5="",AM$5="STD",AM$5="A",AM$5="AES",AM$5="F",AM$5="Fiber"),
IF(AND(AM$5="M3",MOD(AM36-1,9)=8),"Coax"," "),IF(OR(AM$5="E",AM$5="EMB"),IF(MOD(AM36,9)=0,"—",16*AM36),IF(OR(AM$5="M",AM$5="MADI"),"—",IF(OR(AM$5="IPO",AM$5="IP out"),IF(MOD(AM36-1,18)&gt;=8,"—",16*AM36),"Err"))))</f>
        <v xml:space="preserve"> </v>
      </c>
      <c r="AO37" s="9" t="str">
        <f>IF(OR(AO$5="M3",AO$5="S",AO$5="",AO$5="STD",AO$5="A",AO$5="AES",AO$5="F",AO$5="Fiber")," ",IF(OR(AO$5="E",AO$5="EMB"),IF(MOD(AO36,9)=0,"—",16*AO36-15),IF(OR(AO$5="M",AO$5="MADI"),"—",IF(OR(AO$5="IPO",AO$5="IP out"),IF(MOD(AO36-1,18)&gt;=8,"—",16*AO36-15),"Err"))))</f>
        <v xml:space="preserve"> </v>
      </c>
      <c r="AP37" s="7" t="str">
        <f>IF(OR(AO$5="M3",AO$5="S",AO$5="",AO$5="STD",AO$5="A",AO$5="AES",AO$5="F",AO$5="Fiber"),
IF(AND(AO$5="M3",MOD(AO36-1,9)=8),"Coax"," "),IF(OR(AO$5="E",AO$5="EMB"),IF(MOD(AO36,9)=0,"—",16*AO36),IF(OR(AO$5="M",AO$5="MADI"),"—",IF(OR(AO$5="IPO",AO$5="IP out"),IF(MOD(AO36-1,18)&gt;=8,"—",16*AO36),"Err"))))</f>
        <v xml:space="preserve"> </v>
      </c>
      <c r="AQ37" s="9">
        <f>IF(OR(AQ$5="M3",AQ$5="S",AQ$5="",AQ$5="STD",AQ$5="A",AQ$5="AES",AQ$5="F",AQ$5="Fiber")," ",IF(OR(AQ$5="E",AQ$5="EMB"),IF(MOD(AQ36,9)=0,"—",16*AQ36-15),IF(OR(AQ$5="M",AQ$5="MADI"),"—",IF(OR(AQ$5="IPO",AQ$5="IP out"),IF(MOD(AQ36-1,18)&gt;=8,"—",16*AQ36-15),"Err"))))</f>
        <v>5425</v>
      </c>
      <c r="AR37" s="7">
        <f>IF(OR(AQ$5="M3",AQ$5="S",AQ$5="",AQ$5="STD",AQ$5="A",AQ$5="AES",AQ$5="F",AQ$5="Fiber"),
IF(AND(AQ$5="M3",MOD(AQ36-1,9)=8),"Coax"," "),IF(OR(AQ$5="E",AQ$5="EMB"),IF(MOD(AQ36,9)=0,"—",16*AQ36),IF(OR(AQ$5="M",AQ$5="MADI"),"—",IF(OR(AQ$5="IPO",AQ$5="IP out"),IF(MOD(AQ36-1,18)&gt;=8,"—",16*AQ36),"Err"))))</f>
        <v>5440</v>
      </c>
      <c r="AS37" s="9" t="str">
        <f>IF(OR(AS$5="M3",AS$5="S",AS$5="",AS$5="STD",AS$5="A",AS$5="AES",AS$5="F",AS$5="Fiber")," ",IF(OR(AS$5="E",AS$5="EMB"),IF(MOD(AS36,9)=0,"—",16*AS36-15),IF(OR(AS$5="M",AS$5="MADI"),"—",IF(OR(AS$5="IPO",AS$5="IP out"),IF(MOD(AS36-1,18)&gt;=8,"—",16*AS36-15),"Err"))))</f>
        <v xml:space="preserve"> </v>
      </c>
      <c r="AT37" s="7" t="str">
        <f>IF(OR(AS$5="M3",AS$5="S",AS$5="",AS$5="STD",AS$5="A",AS$5="AES",AS$5="F",AS$5="Fiber"),
IF(AND(AS$5="M3",MOD(AS36-1,9)=8),"Coax"," "),IF(OR(AS$5="E",AS$5="EMB"),IF(MOD(AS36,9)=0,"—",16*AS36),IF(OR(AS$5="M",AS$5="MADI"),"—",IF(OR(AS$5="IPO",AS$5="IP out"),IF(MOD(AS36-1,18)&gt;=8,"—",16*AS36),"Err"))))</f>
        <v xml:space="preserve"> </v>
      </c>
      <c r="AU37" s="9" t="str">
        <f>IF(OR(AU$5="M3",AU$5="S",AU$5="",AU$5="STD",AU$5="A",AU$5="AES",AU$5="F",AU$5="Fiber")," ",IF(OR(AU$5="E",AU$5="EMB"),IF(MOD(AU36,9)=0,"—",16*AU36-15),IF(OR(AU$5="M",AU$5="MADI"),"—",IF(OR(AU$5="IPO",AU$5="IP out"),IF(MOD(AU36-1,18)&gt;=8,"—",16*AU36-15),"Err"))))</f>
        <v xml:space="preserve"> </v>
      </c>
      <c r="AV37" s="7" t="str">
        <f>IF(OR(AU$5="M3",AU$5="S",AU$5="",AU$5="STD",AU$5="A",AU$5="AES",AU$5="F",AU$5="Fiber"),
IF(AND(AU$5="M3",MOD(AU36-1,9)=8),"Coax"," "),IF(OR(AU$5="E",AU$5="EMB"),IF(MOD(AU36,9)=0,"—",16*AU36),IF(OR(AU$5="M",AU$5="MADI"),"—",IF(OR(AU$5="IPO",AU$5="IP out"),IF(MOD(AU36-1,18)&gt;=8,"—",16*AU36),"Err"))))</f>
        <v xml:space="preserve"> </v>
      </c>
      <c r="AW37" s="9" t="str">
        <f>IF(OR(AW$5="M3",AW$5="S",AW$5="",AW$5="STD",AW$5="A",AW$5="AES",AW$5="F",AW$5="Fiber")," ",IF(OR(AW$5="E",AW$5="EMB"),IF(MOD(AW36,9)=0,"—",16*AW36-15),IF(OR(AW$5="M",AW$5="MADI"),"—",IF(OR(AW$5="IPO",AW$5="IP out"),IF(MOD(AW36-1,18)&gt;=8,"—",16*AW36-15),"Err"))))</f>
        <v>—</v>
      </c>
      <c r="AX37" s="7" t="str">
        <f>IF(OR(AW$5="M3",AW$5="S",AW$5="",AW$5="STD",AW$5="A",AW$5="AES",AW$5="F",AW$5="Fiber"),
IF(AND(AW$5="M3",MOD(AW36-1,9)=8),"Coax"," "),IF(OR(AW$5="E",AW$5="EMB"),IF(MOD(AW36,9)=0,"—",16*AW36),IF(OR(AW$5="M",AW$5="MADI"),"—",IF(OR(AW$5="IPO",AW$5="IP out"),IF(MOD(AW36-1,18)&gt;=8,"—",16*AW36),"Err"))))</f>
        <v>—</v>
      </c>
      <c r="AY37" s="9" t="str">
        <f>IF(OR(AY$5="M3",AY$5="S",AY$5="",AY$5="STD",AY$5="A",AY$5="AES",AY$5="F",AY$5="Fiber")," ",IF(OR(AY$5="E",AY$5="EMB"),IF(MOD(AY36,9)=0,"—",16*AY36-15),IF(OR(AY$5="M",AY$5="MADI"),"—",IF(OR(AY$5="IPO",AY$5="IP out"),IF(MOD(AY36-1,18)&gt;=8,"—",16*AY36-15),"Err"))))</f>
        <v xml:space="preserve"> </v>
      </c>
      <c r="AZ37" s="7" t="str">
        <f>IF(OR(AY$5="M3",AY$5="S",AY$5="",AY$5="STD",AY$5="A",AY$5="AES",AY$5="F",AY$5="Fiber"),
IF(AND(AY$5="M3",MOD(AY36-1,9)=8),"Coax"," "),IF(OR(AY$5="E",AY$5="EMB"),IF(MOD(AY36,9)=0,"—",16*AY36),IF(OR(AY$5="M",AY$5="MADI"),"—",IF(OR(AY$5="IPO",AY$5="IP out"),IF(MOD(AY36-1,18)&gt;=8,"—",16*AY36),"Err"))))</f>
        <v xml:space="preserve"> </v>
      </c>
      <c r="BA37" s="9" t="str">
        <f>IF(OR(BA$5="M3",BA$5="S",BA$5="",BA$5="STD",BA$5="A",BA$5="AES",BA$5="F",BA$5="Fiber")," ",IF(OR(BA$5="E",BA$5="EMB"),IF(MOD(BA36,9)=0,"—",16*BA36-15),IF(OR(BA$5="M",BA$5="MADI"),"—",IF(OR(BA$5="IPO",BA$5="IP out"),IF(MOD(BA36-1,18)&gt;=8,"—",16*BA36-15),"Err"))))</f>
        <v xml:space="preserve"> </v>
      </c>
      <c r="BB37" s="7" t="str">
        <f>IF(OR(BA$5="M3",BA$5="S",BA$5="",BA$5="STD",BA$5="A",BA$5="AES",BA$5="F",BA$5="Fiber"),
IF(AND(BA$5="M3",MOD(BA36-1,9)=8),"Coax"," "),IF(OR(BA$5="E",BA$5="EMB"),IF(MOD(BA36,9)=0,"—",16*BA36),IF(OR(BA$5="M",BA$5="MADI"),"—",IF(OR(BA$5="IPO",BA$5="IP out"),IF(MOD(BA36-1,18)&gt;=8,"—",16*BA36),"Err"))))</f>
        <v xml:space="preserve"> </v>
      </c>
      <c r="BC37" s="9" t="str">
        <f>IF(OR(BC$5="M3",BC$5="S",BC$5="",BC$5="STD",BC$5="A",BC$5="AES",BC$5="F",BC$5="Fiber")," ",IF(OR(BC$5="E",BC$5="EMB"),IF(MOD(BC36,9)=0,"—",16*BC36-15),IF(OR(BC$5="M",BC$5="MADI"),"—",IF(OR(BC$5="IPO",BC$5="IP out"),IF(MOD(BC36-1,18)&gt;=8,"—",16*BC36-15),"Err"))))</f>
        <v xml:space="preserve"> </v>
      </c>
      <c r="BD37" s="7" t="str">
        <f>IF(OR(BC$5="M3",BC$5="S",BC$5="",BC$5="STD",BC$5="A",BC$5="AES",BC$5="F",BC$5="Fiber"),
IF(AND(BC$5="M3",MOD(BC36-1,9)=8),"Coax"," "),IF(OR(BC$5="E",BC$5="EMB"),IF(MOD(BC36,9)=0,"—",16*BC36),IF(OR(BC$5="M",BC$5="MADI"),"—",IF(OR(BC$5="IPO",BC$5="IP out"),IF(MOD(BC36-1,18)&gt;=8,"—",16*BC36),"Err"))))</f>
        <v xml:space="preserve"> </v>
      </c>
      <c r="BE37" s="9" t="str">
        <f>IF(OR(BE$5="M3",BE$5="S",BE$5="",BE$5="STD",BE$5="A",BE$5="AES",BE$5="F",BE$5="Fiber")," ",IF(OR(BE$5="E",BE$5="EMB"),IF(MOD(BE36,9)=0,"—",16*BE36-15),IF(OR(BE$5="M",BE$5="MADI"),"—",IF(OR(BE$5="IPO",BE$5="IP out"),IF(MOD(BE36-1,18)&gt;=8,"—",16*BE36-15),"Err"))))</f>
        <v>—</v>
      </c>
      <c r="BF37" s="7" t="str">
        <f>IF(OR(BE$5="M3",BE$5="S",BE$5="",BE$5="STD",BE$5="A",BE$5="AES",BE$5="F",BE$5="Fiber"),
IF(AND(BE$5="M3",MOD(BE36-1,9)=8),"Coax"," "),IF(OR(BE$5="E",BE$5="EMB"),IF(MOD(BE36,9)=0,"—",16*BE36),IF(OR(BE$5="M",BE$5="MADI"),"—",IF(OR(BE$5="IPO",BE$5="IP out"),IF(MOD(BE36-1,18)&gt;=8,"—",16*BE36),"Err"))))</f>
        <v>—</v>
      </c>
      <c r="BG37" s="9">
        <f>IF(OR(BG$5="M3",BG$5="S",BG$5="",BG$5="STD",BG$5="A",BG$5="AES",BG$5="F",BG$5="Fiber")," ",IF(OR(BG$5="E",BG$5="EMB"),IF(MOD(BG36,9)=0,"—",16*BG36-15),IF(OR(BG$5="M",BG$5="MADI"),"—",IF(OR(BG$5="IPO",BG$5="IP out"),IF(MOD(BG36-1,18)&gt;=8,"—",16*BG36-15),"Err"))))</f>
        <v>817</v>
      </c>
      <c r="BH37" s="7">
        <f>IF(OR(BG$5="M3",BG$5="S",BG$5="",BG$5="STD",BG$5="A",BG$5="AES",BG$5="F",BG$5="Fiber"),
IF(AND(BG$5="M3",MOD(BG36-1,9)=8),"Coax"," "),IF(OR(BG$5="E",BG$5="EMB"),IF(MOD(BG36,9)=0,"—",16*BG36),IF(OR(BG$5="M",BG$5="MADI"),"—",IF(OR(BG$5="IPO",BG$5="IP out"),IF(MOD(BG36-1,18)&gt;=8,"—",16*BG36),"Err"))))</f>
        <v>832</v>
      </c>
      <c r="BI37" s="9" t="str">
        <f>IF(OR(BI$5="M3",BI$5="S",BI$5="",BI$5="STD",BI$5="A",BI$5="AES",BI$5="F",BI$5="Fiber")," ",IF(OR(BI$5="E",BI$5="EMB"),IF(MOD(BI36,9)=0,"—",16*BI36-15),IF(OR(BI$5="M",BI$5="MADI"),"—",IF(OR(BI$5="IPO",BI$5="IP out"),IF(MOD(BI36-1,18)&gt;=8,"—",16*BI36-15),"Err"))))</f>
        <v xml:space="preserve"> </v>
      </c>
      <c r="BJ37" s="7" t="str">
        <f>IF(OR(BI$5="M3",BI$5="S",BI$5="",BI$5="STD",BI$5="A",BI$5="AES",BI$5="F",BI$5="Fiber"),
IF(AND(BI$5="M3",MOD(BI36-1,9)=8),"Coax"," "),IF(OR(BI$5="E",BI$5="EMB"),IF(MOD(BI36,9)=0,"—",16*BI36),IF(OR(BI$5="M",BI$5="MADI"),"—",IF(OR(BI$5="IPO",BI$5="IP out"),IF(MOD(BI36-1,18)&gt;=8,"—",16*BI36),"Err"))))</f>
        <v xml:space="preserve"> </v>
      </c>
      <c r="BK37" s="9" t="str">
        <f>IF(OR(BK$5="M3",BK$5="S",BK$5="",BK$5="STD",BK$5="A",BK$5="AES",BK$5="F",BK$5="Fiber")," ",IF(OR(BK$5="E",BK$5="EMB"),IF(MOD(BK36,9)=0,"—",16*BK36-15),IF(OR(BK$5="M",BK$5="MADI"),"—",IF(OR(BK$5="IPO",BK$5="IP out"),IF(MOD(BK36-1,18)&gt;=8,"—",16*BK36-15),"Err"))))</f>
        <v xml:space="preserve"> </v>
      </c>
      <c r="BL37" s="7" t="str">
        <f>IF(OR(BK$5="M3",BK$5="S",BK$5="",BK$5="STD",BK$5="A",BK$5="AES",BK$5="F",BK$5="Fiber"),
IF(AND(BK$5="M3",MOD(BK36-1,9)=8),"Coax"," "),IF(OR(BK$5="E",BK$5="EMB"),IF(MOD(BK36,9)=0,"—",16*BK36),IF(OR(BK$5="M",BK$5="MADI"),"—",IF(OR(BK$5="IPO",BK$5="IP out"),IF(MOD(BK36-1,18)&gt;=8,"—",16*BK36),"Err"))))</f>
        <v xml:space="preserve"> </v>
      </c>
      <c r="BM37" s="11"/>
      <c r="BN37" s="14"/>
    </row>
    <row r="38" spans="1:70" s="1" customFormat="1" x14ac:dyDescent="0.25">
      <c r="A38" s="41">
        <f>(A$2)*18-1</f>
        <v>1007</v>
      </c>
      <c r="B38" s="42"/>
      <c r="C38" s="10">
        <f>(C$2)*18-1</f>
        <v>989</v>
      </c>
      <c r="D38" s="39"/>
      <c r="E38" s="10">
        <f>(E$2)*18-1</f>
        <v>971</v>
      </c>
      <c r="F38" s="39"/>
      <c r="G38" s="10">
        <f>(G$2)*18-1</f>
        <v>953</v>
      </c>
      <c r="H38" s="39"/>
      <c r="I38" s="10">
        <f>(I$2)*18-1</f>
        <v>935</v>
      </c>
      <c r="J38" s="39"/>
      <c r="K38" s="10">
        <f>(K$2)*18-1</f>
        <v>917</v>
      </c>
      <c r="L38" s="39"/>
      <c r="M38" s="10">
        <f>(M$2)*18-1</f>
        <v>899</v>
      </c>
      <c r="N38" s="39"/>
      <c r="O38" s="10">
        <f>(O$2)*18-1</f>
        <v>881</v>
      </c>
      <c r="P38" s="39"/>
      <c r="Q38" s="10">
        <f>(Q$2)*18-1</f>
        <v>719</v>
      </c>
      <c r="R38" s="39"/>
      <c r="S38" s="10">
        <f>(S$2)*18-1</f>
        <v>701</v>
      </c>
      <c r="T38" s="39"/>
      <c r="U38" s="10">
        <f>(U$2)*18-1</f>
        <v>683</v>
      </c>
      <c r="V38" s="39"/>
      <c r="W38" s="10">
        <f>(W$2)*18-1</f>
        <v>665</v>
      </c>
      <c r="X38" s="39"/>
      <c r="Y38" s="10">
        <f>(Y$2)*18-1</f>
        <v>647</v>
      </c>
      <c r="Z38" s="39"/>
      <c r="AA38" s="10">
        <f>(AA$2)*18-1</f>
        <v>629</v>
      </c>
      <c r="AB38" s="39"/>
      <c r="AC38" s="10">
        <f>(AC$2)*18-1</f>
        <v>611</v>
      </c>
      <c r="AD38" s="39"/>
      <c r="AE38" s="10">
        <f>(AE$2)*18-1</f>
        <v>593</v>
      </c>
      <c r="AF38" s="39"/>
      <c r="AG38" s="10">
        <f>(AG$2)*18-1</f>
        <v>431</v>
      </c>
      <c r="AH38" s="39"/>
      <c r="AI38" s="10">
        <f>(AI$2)*18-1</f>
        <v>413</v>
      </c>
      <c r="AJ38" s="39"/>
      <c r="AK38" s="10">
        <f>(AK$2)*18-1</f>
        <v>395</v>
      </c>
      <c r="AL38" s="39"/>
      <c r="AM38" s="10">
        <f>(AM$2)*18-1</f>
        <v>377</v>
      </c>
      <c r="AN38" s="39"/>
      <c r="AO38" s="10">
        <f>(AO$2)*18-1</f>
        <v>359</v>
      </c>
      <c r="AP38" s="39"/>
      <c r="AQ38" s="10">
        <f>(AQ$2)*18-1</f>
        <v>341</v>
      </c>
      <c r="AR38" s="39"/>
      <c r="AS38" s="10">
        <f>(AS$2)*18-1</f>
        <v>323</v>
      </c>
      <c r="AT38" s="39"/>
      <c r="AU38" s="10">
        <f>(AU$2)*18-1</f>
        <v>305</v>
      </c>
      <c r="AV38" s="39"/>
      <c r="AW38" s="10">
        <f>(AW$2)*18-1</f>
        <v>143</v>
      </c>
      <c r="AX38" s="39"/>
      <c r="AY38" s="10">
        <f>(AY$2)*18-1</f>
        <v>125</v>
      </c>
      <c r="AZ38" s="39"/>
      <c r="BA38" s="10">
        <f>(BA$2)*18-1</f>
        <v>107</v>
      </c>
      <c r="BB38" s="39"/>
      <c r="BC38" s="10">
        <f>(BC$2)*18-1</f>
        <v>89</v>
      </c>
      <c r="BD38" s="39"/>
      <c r="BE38" s="10">
        <f>(BE$2)*18-1</f>
        <v>71</v>
      </c>
      <c r="BF38" s="39"/>
      <c r="BG38" s="10">
        <f>(BG$2)*18-1</f>
        <v>53</v>
      </c>
      <c r="BH38" s="39"/>
      <c r="BI38" s="10">
        <f>(BI$2)*18-1</f>
        <v>35</v>
      </c>
      <c r="BJ38" s="39"/>
      <c r="BK38" s="10">
        <f>(BK$2)*18-1</f>
        <v>17</v>
      </c>
      <c r="BL38" s="26"/>
      <c r="BM38" s="3"/>
      <c r="BN38" s="13"/>
    </row>
    <row r="39" spans="1:70" s="5" customFormat="1" ht="13.5" x14ac:dyDescent="0.25">
      <c r="A39" s="9" t="str">
        <f>IF(OR(A$5="M3",A$5="S",A$5="",A$5="STD",A$5="A",A$5="AES",A$5="F",A$5="Fiber")," ",IF(OR(A$5="E",A$5="EMB"),IF(MOD(A38,9)=0,"—",16*A38-15),IF(OR(A$5="M",A$5="MADI"),"—",IF(OR(A$5="IPO",A$5="IP out"),IF(MOD(A38-1,18)&gt;=8,"—",16*A38-15),"Err"))))</f>
        <v>—</v>
      </c>
      <c r="B39" s="7" t="str">
        <f>IF(OR(A$5="M3",A$5="S",A$5="",A$5="STD",A$5="A",A$5="AES",A$5="F",A$5="Fiber"),
IF(AND(A$5="M3",MOD(A38-1,9)=8),"Coax"," "),IF(OR(A$5="E",A$5="EMB"),IF(MOD(A38,9)=0,"—",16*A38),IF(OR(A$5="M",A$5="MADI"),"—",IF(OR(A$5="IPO",A$5="IP out"),IF(MOD(A38-1,18)&gt;=8,"—",16*A38),"Err"))))</f>
        <v>—</v>
      </c>
      <c r="C39" s="9" t="str">
        <f>IF(OR(C$5="M3",C$5="S",C$5="",C$5="STD",C$5="A",C$5="AES",C$5="F",C$5="Fiber")," ",IF(OR(C$5="E",C$5="EMB"),IF(MOD(C38,9)=0,"—",16*C38-15),IF(OR(C$5="M",C$5="MADI"),"—",IF(OR(C$5="IPO",C$5="IP out"),IF(MOD(C38-1,18)&gt;=8,"—",16*C38-15),"Err"))))</f>
        <v xml:space="preserve"> </v>
      </c>
      <c r="D39" s="7" t="str">
        <f>IF(OR(C$5="M3",C$5="S",C$5="",C$5="STD",C$5="A",C$5="AES",C$5="F",C$5="Fiber"),
IF(AND(C$5="M3",MOD(C38-1,9)=8),"Coax"," "),IF(OR(C$5="E",C$5="EMB"),IF(MOD(C38,9)=0,"—",16*C38),IF(OR(C$5="M",C$5="MADI"),"—",IF(OR(C$5="IPO",C$5="IP out"),IF(MOD(C38-1,18)&gt;=8,"—",16*C38),"Err"))))</f>
        <v xml:space="preserve"> </v>
      </c>
      <c r="E39" s="9" t="str">
        <f>IF(OR(E$5="M3",E$5="S",E$5="",E$5="STD",E$5="A",E$5="AES",E$5="F",E$5="Fiber")," ",IF(OR(E$5="E",E$5="EMB"),IF(MOD(E38,9)=0,"—",16*E38-15),IF(OR(E$5="M",E$5="MADI"),"—",IF(OR(E$5="IPO",E$5="IP out"),IF(MOD(E38-1,18)&gt;=8,"—",16*E38-15),"Err"))))</f>
        <v xml:space="preserve"> </v>
      </c>
      <c r="F39" s="7" t="str">
        <f>IF(OR(E$5="M3",E$5="S",E$5="",E$5="STD",E$5="A",E$5="AES",E$5="F",E$5="Fiber"),
IF(AND(E$5="M3",MOD(E38-1,9)=8),"Coax"," "),IF(OR(E$5="E",E$5="EMB"),IF(MOD(E38,9)=0,"—",16*E38),IF(OR(E$5="M",E$5="MADI"),"—",IF(OR(E$5="IPO",E$5="IP out"),IF(MOD(E38-1,18)&gt;=8,"—",16*E38),"Err"))))</f>
        <v xml:space="preserve"> </v>
      </c>
      <c r="G39" s="9" t="str">
        <f>IF(OR(G$5="M3",G$5="S",G$5="",G$5="STD",G$5="A",G$5="AES",G$5="F",G$5="Fiber")," ",IF(OR(G$5="E",G$5="EMB"),IF(MOD(G38,9)=0,"—",16*G38-15),IF(OR(G$5="M",G$5="MADI"),"—",IF(OR(G$5="IPO",G$5="IP out"),IF(MOD(G38-1,18)&gt;=8,"—",16*G38-15),"Err"))))</f>
        <v xml:space="preserve"> </v>
      </c>
      <c r="H39" s="7" t="str">
        <f>IF(OR(G$5="M3",G$5="S",G$5="",G$5="STD",G$5="A",G$5="AES",G$5="F",G$5="Fiber"),
IF(AND(G$5="M3",MOD(G38-1,9)=8),"Coax"," "),IF(OR(G$5="E",G$5="EMB"),IF(MOD(G38,9)=0,"—",16*G38),IF(OR(G$5="M",G$5="MADI"),"—",IF(OR(G$5="IPO",G$5="IP out"),IF(MOD(G38-1,18)&gt;=8,"—",16*G38),"Err"))))</f>
        <v xml:space="preserve"> </v>
      </c>
      <c r="I39" s="9" t="str">
        <f>IF(OR(I$5="M3",I$5="S",I$5="",I$5="STD",I$5="A",I$5="AES",I$5="F",I$5="Fiber")," ",IF(OR(I$5="E",I$5="EMB"),IF(MOD(I38,9)=0,"—",16*I38-15),IF(OR(I$5="M",I$5="MADI"),"—",IF(OR(I$5="IPO",I$5="IP out"),IF(MOD(I38-1,18)&gt;=8,"—",16*I38-15),"Err"))))</f>
        <v>—</v>
      </c>
      <c r="J39" s="7" t="str">
        <f>IF(OR(I$5="M3",I$5="S",I$5="",I$5="STD",I$5="A",I$5="AES",I$5="F",I$5="Fiber"),
IF(AND(I$5="M3",MOD(I38-1,9)=8),"Coax"," "),IF(OR(I$5="E",I$5="EMB"),IF(MOD(I38,9)=0,"—",16*I38),IF(OR(I$5="M",I$5="MADI"),"—",IF(OR(I$5="IPO",I$5="IP out"),IF(MOD(I38-1,18)&gt;=8,"—",16*I38),"Err"))))</f>
        <v>—</v>
      </c>
      <c r="K39" s="9">
        <f>IF(OR(K$5="M3",K$5="S",K$5="",K$5="STD",K$5="A",K$5="AES",K$5="F",K$5="Fiber")," ",IF(OR(K$5="E",K$5="EMB"),IF(MOD(K38,9)=0,"—",16*K38-15),IF(OR(K$5="M",K$5="MADI"),"—",IF(OR(K$5="IPO",K$5="IP out"),IF(MOD(K38-1,18)&gt;=8,"—",16*K38-15),"Err"))))</f>
        <v>14657</v>
      </c>
      <c r="L39" s="7">
        <f>IF(OR(K$5="M3",K$5="S",K$5="",K$5="STD",K$5="A",K$5="AES",K$5="F",K$5="Fiber"),
IF(AND(K$5="M3",MOD(K38-1,9)=8),"Coax"," "),IF(OR(K$5="E",K$5="EMB"),IF(MOD(K38,9)=0,"—",16*K38),IF(OR(K$5="M",K$5="MADI"),"—",IF(OR(K$5="IPO",K$5="IP out"),IF(MOD(K38-1,18)&gt;=8,"—",16*K38),"Err"))))</f>
        <v>14672</v>
      </c>
      <c r="M39" s="9" t="str">
        <f>IF(OR(M$5="M3",M$5="S",M$5="",M$5="STD",M$5="A",M$5="AES",M$5="F",M$5="Fiber")," ",IF(OR(M$5="E",M$5="EMB"),IF(MOD(M38,9)=0,"—",16*M38-15),IF(OR(M$5="M",M$5="MADI"),"—",IF(OR(M$5="IPO",M$5="IP out"),IF(MOD(M38-1,18)&gt;=8,"—",16*M38-15),"Err"))))</f>
        <v xml:space="preserve"> </v>
      </c>
      <c r="N39" s="7" t="str">
        <f>IF(OR(M$5="M3",M$5="S",M$5="",M$5="STD",M$5="A",M$5="AES",M$5="F",M$5="Fiber"),
IF(AND(M$5="M3",MOD(M38-1,9)=8),"Coax"," "),IF(OR(M$5="E",M$5="EMB"),IF(MOD(M38,9)=0,"—",16*M38),IF(OR(M$5="M",M$5="MADI"),"—",IF(OR(M$5="IPO",M$5="IP out"),IF(MOD(M38-1,18)&gt;=8,"—",16*M38),"Err"))))</f>
        <v xml:space="preserve"> </v>
      </c>
      <c r="O39" s="9" t="str">
        <f>IF(OR(O$5="M3",O$5="S",O$5="",O$5="STD",O$5="A",O$5="AES",O$5="F",O$5="Fiber")," ",IF(OR(O$5="E",O$5="EMB"),IF(MOD(O38,9)=0,"—",16*O38-15),IF(OR(O$5="M",O$5="MADI"),"—",IF(OR(O$5="IPO",O$5="IP out"),IF(MOD(O38-1,18)&gt;=8,"—",16*O38-15),"Err"))))</f>
        <v xml:space="preserve"> </v>
      </c>
      <c r="P39" s="7" t="str">
        <f>IF(OR(O$5="M3",O$5="S",O$5="",O$5="STD",O$5="A",O$5="AES",O$5="F",O$5="Fiber"),
IF(AND(O$5="M3",MOD(O38-1,9)=8),"Coax"," "),IF(OR(O$5="E",O$5="EMB"),IF(MOD(O38,9)=0,"—",16*O38),IF(OR(O$5="M",O$5="MADI"),"—",IF(OR(O$5="IPO",O$5="IP out"),IF(MOD(O38-1,18)&gt;=8,"—",16*O38),"Err"))))</f>
        <v xml:space="preserve"> </v>
      </c>
      <c r="Q39" s="9" t="str">
        <f>IF(OR(Q$5="M3",Q$5="S",Q$5="",Q$5="STD",Q$5="A",Q$5="AES",Q$5="F",Q$5="Fiber")," ",IF(OR(Q$5="E",Q$5="EMB"),IF(MOD(Q38,9)=0,"—",16*Q38-15),IF(OR(Q$5="M",Q$5="MADI"),"—",IF(OR(Q$5="IPO",Q$5="IP out"),IF(MOD(Q38-1,18)&gt;=8,"—",16*Q38-15),"Err"))))</f>
        <v>—</v>
      </c>
      <c r="R39" s="7" t="str">
        <f>IF(OR(Q$5="M3",Q$5="S",Q$5="",Q$5="STD",Q$5="A",Q$5="AES",Q$5="F",Q$5="Fiber"),
IF(AND(Q$5="M3",MOD(Q38-1,9)=8),"Coax"," "),IF(OR(Q$5="E",Q$5="EMB"),IF(MOD(Q38,9)=0,"—",16*Q38),IF(OR(Q$5="M",Q$5="MADI"),"—",IF(OR(Q$5="IPO",Q$5="IP out"),IF(MOD(Q38-1,18)&gt;=8,"—",16*Q38),"Err"))))</f>
        <v>—</v>
      </c>
      <c r="S39" s="9" t="str">
        <f>IF(OR(S$5="M3",S$5="S",S$5="",S$5="STD",S$5="A",S$5="AES",S$5="F",S$5="Fiber")," ",IF(OR(S$5="E",S$5="EMB"),IF(MOD(S38,9)=0,"—",16*S38-15),IF(OR(S$5="M",S$5="MADI"),"—",IF(OR(S$5="IPO",S$5="IP out"),IF(MOD(S38-1,18)&gt;=8,"—",16*S38-15),"Err"))))</f>
        <v xml:space="preserve"> </v>
      </c>
      <c r="T39" s="7" t="str">
        <f>IF(OR(S$5="M3",S$5="S",S$5="",S$5="STD",S$5="A",S$5="AES",S$5="F",S$5="Fiber"),
IF(AND(S$5="M3",MOD(S38-1,9)=8),"Coax"," "),IF(OR(S$5="E",S$5="EMB"),IF(MOD(S38,9)=0,"—",16*S38),IF(OR(S$5="M",S$5="MADI"),"—",IF(OR(S$5="IPO",S$5="IP out"),IF(MOD(S38-1,18)&gt;=8,"—",16*S38),"Err"))))</f>
        <v xml:space="preserve"> </v>
      </c>
      <c r="U39" s="9" t="str">
        <f>IF(OR(U$5="M3",U$5="S",U$5="",U$5="STD",U$5="A",U$5="AES",U$5="F",U$5="Fiber")," ",IF(OR(U$5="E",U$5="EMB"),IF(MOD(U38,9)=0,"—",16*U38-15),IF(OR(U$5="M",U$5="MADI"),"—",IF(OR(U$5="IPO",U$5="IP out"),IF(MOD(U38-1,18)&gt;=8,"—",16*U38-15),"Err"))))</f>
        <v xml:space="preserve"> </v>
      </c>
      <c r="V39" s="7" t="str">
        <f>IF(OR(U$5="M3",U$5="S",U$5="",U$5="STD",U$5="A",U$5="AES",U$5="F",U$5="Fiber"),
IF(AND(U$5="M3",MOD(U38-1,9)=8),"Coax"," "),IF(OR(U$5="E",U$5="EMB"),IF(MOD(U38,9)=0,"—",16*U38),IF(OR(U$5="M",U$5="MADI"),"—",IF(OR(U$5="IPO",U$5="IP out"),IF(MOD(U38-1,18)&gt;=8,"—",16*U38),"Err"))))</f>
        <v xml:space="preserve"> </v>
      </c>
      <c r="W39" s="9" t="str">
        <f>IF(OR(W$5="M3",W$5="S",W$5="",W$5="STD",W$5="A",W$5="AES",W$5="F",W$5="Fiber")," ",IF(OR(W$5="E",W$5="EMB"),IF(MOD(W38,9)=0,"—",16*W38-15),IF(OR(W$5="M",W$5="MADI"),"—",IF(OR(W$5="IPO",W$5="IP out"),IF(MOD(W38-1,18)&gt;=8,"—",16*W38-15),"Err"))))</f>
        <v xml:space="preserve"> </v>
      </c>
      <c r="X39" s="7" t="str">
        <f>IF(OR(W$5="M3",W$5="S",W$5="",W$5="STD",W$5="A",W$5="AES",W$5="F",W$5="Fiber"),
IF(AND(W$5="M3",MOD(W38-1,9)=8),"Coax"," "),IF(OR(W$5="E",W$5="EMB"),IF(MOD(W38,9)=0,"—",16*W38),IF(OR(W$5="M",W$5="MADI"),"—",IF(OR(W$5="IPO",W$5="IP out"),IF(MOD(W38-1,18)&gt;=8,"—",16*W38),"Err"))))</f>
        <v xml:space="preserve"> </v>
      </c>
      <c r="Y39" s="9" t="str">
        <f>IF(OR(Y$5="M3",Y$5="S",Y$5="",Y$5="STD",Y$5="A",Y$5="AES",Y$5="F",Y$5="Fiber")," ",IF(OR(Y$5="E",Y$5="EMB"),IF(MOD(Y38,9)=0,"—",16*Y38-15),IF(OR(Y$5="M",Y$5="MADI"),"—",IF(OR(Y$5="IPO",Y$5="IP out"),IF(MOD(Y38-1,18)&gt;=8,"—",16*Y38-15),"Err"))))</f>
        <v>—</v>
      </c>
      <c r="Z39" s="7" t="str">
        <f>IF(OR(Y$5="M3",Y$5="S",Y$5="",Y$5="STD",Y$5="A",Y$5="AES",Y$5="F",Y$5="Fiber"),
IF(AND(Y$5="M3",MOD(Y38-1,9)=8),"Coax"," "),IF(OR(Y$5="E",Y$5="EMB"),IF(MOD(Y38,9)=0,"—",16*Y38),IF(OR(Y$5="M",Y$5="MADI"),"—",IF(OR(Y$5="IPO",Y$5="IP out"),IF(MOD(Y38-1,18)&gt;=8,"—",16*Y38),"Err"))))</f>
        <v>—</v>
      </c>
      <c r="AA39" s="9">
        <f>IF(OR(AA$5="M3",AA$5="S",AA$5="",AA$5="STD",AA$5="A",AA$5="AES",AA$5="F",AA$5="Fiber")," ",IF(OR(AA$5="E",AA$5="EMB"),IF(MOD(AA38,9)=0,"—",16*AA38-15),IF(OR(AA$5="M",AA$5="MADI"),"—",IF(OR(AA$5="IPO",AA$5="IP out"),IF(MOD(AA38-1,18)&gt;=8,"—",16*AA38-15),"Err"))))</f>
        <v>10049</v>
      </c>
      <c r="AB39" s="7">
        <f>IF(OR(AA$5="M3",AA$5="S",AA$5="",AA$5="STD",AA$5="A",AA$5="AES",AA$5="F",AA$5="Fiber"),
IF(AND(AA$5="M3",MOD(AA38-1,9)=8),"Coax"," "),IF(OR(AA$5="E",AA$5="EMB"),IF(MOD(AA38,9)=0,"—",16*AA38),IF(OR(AA$5="M",AA$5="MADI"),"—",IF(OR(AA$5="IPO",AA$5="IP out"),IF(MOD(AA38-1,18)&gt;=8,"—",16*AA38),"Err"))))</f>
        <v>10064</v>
      </c>
      <c r="AC39" s="9" t="str">
        <f>IF(OR(AC$5="M3",AC$5="S",AC$5="",AC$5="STD",AC$5="A",AC$5="AES",AC$5="F",AC$5="Fiber")," ",IF(OR(AC$5="E",AC$5="EMB"),IF(MOD(AC38,9)=0,"—",16*AC38-15),IF(OR(AC$5="M",AC$5="MADI"),"—",IF(OR(AC$5="IPO",AC$5="IP out"),IF(MOD(AC38-1,18)&gt;=8,"—",16*AC38-15),"Err"))))</f>
        <v xml:space="preserve"> </v>
      </c>
      <c r="AD39" s="7" t="str">
        <f>IF(OR(AC$5="M3",AC$5="S",AC$5="",AC$5="STD",AC$5="A",AC$5="AES",AC$5="F",AC$5="Fiber"),
IF(AND(AC$5="M3",MOD(AC38-1,9)=8),"Coax"," "),IF(OR(AC$5="E",AC$5="EMB"),IF(MOD(AC38,9)=0,"—",16*AC38),IF(OR(AC$5="M",AC$5="MADI"),"—",IF(OR(AC$5="IPO",AC$5="IP out"),IF(MOD(AC38-1,18)&gt;=8,"—",16*AC38),"Err"))))</f>
        <v xml:space="preserve"> </v>
      </c>
      <c r="AE39" s="9" t="str">
        <f>IF(OR(AE$5="M3",AE$5="S",AE$5="",AE$5="STD",AE$5="A",AE$5="AES",AE$5="F",AE$5="Fiber")," ",IF(OR(AE$5="E",AE$5="EMB"),IF(MOD(AE38,9)=0,"—",16*AE38-15),IF(OR(AE$5="M",AE$5="MADI"),"—",IF(OR(AE$5="IPO",AE$5="IP out"),IF(MOD(AE38-1,18)&gt;=8,"—",16*AE38-15),"Err"))))</f>
        <v xml:space="preserve"> </v>
      </c>
      <c r="AF39" s="7" t="str">
        <f>IF(OR(AE$5="M3",AE$5="S",AE$5="",AE$5="STD",AE$5="A",AE$5="AES",AE$5="F",AE$5="Fiber"),
IF(AND(AE$5="M3",MOD(AE38-1,9)=8),"Coax"," "),IF(OR(AE$5="E",AE$5="EMB"),IF(MOD(AE38,9)=0,"—",16*AE38),IF(OR(AE$5="M",AE$5="MADI"),"—",IF(OR(AE$5="IPO",AE$5="IP out"),IF(MOD(AE38-1,18)&gt;=8,"—",16*AE38),"Err"))))</f>
        <v xml:space="preserve"> </v>
      </c>
      <c r="AG39" s="9" t="str">
        <f>IF(OR(AG$5="M3",AG$5="S",AG$5="",AG$5="STD",AG$5="A",AG$5="AES",AG$5="F",AG$5="Fiber")," ",IF(OR(AG$5="E",AG$5="EMB"),IF(MOD(AG38,9)=0,"—",16*AG38-15),IF(OR(AG$5="M",AG$5="MADI"),"—",IF(OR(AG$5="IPO",AG$5="IP out"),IF(MOD(AG38-1,18)&gt;=8,"—",16*AG38-15),"Err"))))</f>
        <v xml:space="preserve"> </v>
      </c>
      <c r="AH39" s="7" t="str">
        <f>IF(OR(AG$5="M3",AG$5="S",AG$5="",AG$5="STD",AG$5="A",AG$5="AES",AG$5="F",AG$5="Fiber"),
IF(AND(AG$5="M3",MOD(AG38-1,9)=8),"Coax"," "),IF(OR(AG$5="E",AG$5="EMB"),IF(MOD(AG38,9)=0,"—",16*AG38),IF(OR(AG$5="M",AG$5="MADI"),"—",IF(OR(AG$5="IPO",AG$5="IP out"),IF(MOD(AG38-1,18)&gt;=8,"—",16*AG38),"Err"))))</f>
        <v xml:space="preserve"> </v>
      </c>
      <c r="AI39" s="9" t="str">
        <f>IF(OR(AI$5="M3",AI$5="S",AI$5="",AI$5="STD",AI$5="A",AI$5="AES",AI$5="F",AI$5="Fiber")," ",IF(OR(AI$5="E",AI$5="EMB"),IF(MOD(AI38,9)=0,"—",16*AI38-15),IF(OR(AI$5="M",AI$5="MADI"),"—",IF(OR(AI$5="IPO",AI$5="IP out"),IF(MOD(AI38-1,18)&gt;=8,"—",16*AI38-15),"Err"))))</f>
        <v xml:space="preserve"> </v>
      </c>
      <c r="AJ39" s="7" t="str">
        <f>IF(OR(AI$5="M3",AI$5="S",AI$5="",AI$5="STD",AI$5="A",AI$5="AES",AI$5="F",AI$5="Fiber"),
IF(AND(AI$5="M3",MOD(AI38-1,9)=8),"Coax"," "),IF(OR(AI$5="E",AI$5="EMB"),IF(MOD(AI38,9)=0,"—",16*AI38),IF(OR(AI$5="M",AI$5="MADI"),"—",IF(OR(AI$5="IPO",AI$5="IP out"),IF(MOD(AI38-1,18)&gt;=8,"—",16*AI38),"Err"))))</f>
        <v xml:space="preserve"> </v>
      </c>
      <c r="AK39" s="9" t="str">
        <f>IF(OR(AK$5="M3",AK$5="S",AK$5="",AK$5="STD",AK$5="A",AK$5="AES",AK$5="F",AK$5="Fiber")," ",IF(OR(AK$5="E",AK$5="EMB"),IF(MOD(AK38,9)=0,"—",16*AK38-15),IF(OR(AK$5="M",AK$5="MADI"),"—",IF(OR(AK$5="IPO",AK$5="IP out"),IF(MOD(AK38-1,18)&gt;=8,"—",16*AK38-15),"Err"))))</f>
        <v xml:space="preserve"> </v>
      </c>
      <c r="AL39" s="7" t="str">
        <f>IF(OR(AK$5="M3",AK$5="S",AK$5="",AK$5="STD",AK$5="A",AK$5="AES",AK$5="F",AK$5="Fiber"),
IF(AND(AK$5="M3",MOD(AK38-1,9)=8),"Coax"," "),IF(OR(AK$5="E",AK$5="EMB"),IF(MOD(AK38,9)=0,"—",16*AK38),IF(OR(AK$5="M",AK$5="MADI"),"—",IF(OR(AK$5="IPO",AK$5="IP out"),IF(MOD(AK38-1,18)&gt;=8,"—",16*AK38),"Err"))))</f>
        <v xml:space="preserve"> </v>
      </c>
      <c r="AM39" s="9" t="str">
        <f>IF(OR(AM$5="M3",AM$5="S",AM$5="",AM$5="STD",AM$5="A",AM$5="AES",AM$5="F",AM$5="Fiber")," ",IF(OR(AM$5="E",AM$5="EMB"),IF(MOD(AM38,9)=0,"—",16*AM38-15),IF(OR(AM$5="M",AM$5="MADI"),"—",IF(OR(AM$5="IPO",AM$5="IP out"),IF(MOD(AM38-1,18)&gt;=8,"—",16*AM38-15),"Err"))))</f>
        <v xml:space="preserve"> </v>
      </c>
      <c r="AN39" s="7" t="str">
        <f>IF(OR(AM$5="M3",AM$5="S",AM$5="",AM$5="STD",AM$5="A",AM$5="AES",AM$5="F",AM$5="Fiber"),
IF(AND(AM$5="M3",MOD(AM38-1,9)=8),"Coax"," "),IF(OR(AM$5="E",AM$5="EMB"),IF(MOD(AM38,9)=0,"—",16*AM38),IF(OR(AM$5="M",AM$5="MADI"),"—",IF(OR(AM$5="IPO",AM$5="IP out"),IF(MOD(AM38-1,18)&gt;=8,"—",16*AM38),"Err"))))</f>
        <v xml:space="preserve"> </v>
      </c>
      <c r="AO39" s="9" t="str">
        <f>IF(OR(AO$5="M3",AO$5="S",AO$5="",AO$5="STD",AO$5="A",AO$5="AES",AO$5="F",AO$5="Fiber")," ",IF(OR(AO$5="E",AO$5="EMB"),IF(MOD(AO38,9)=0,"—",16*AO38-15),IF(OR(AO$5="M",AO$5="MADI"),"—",IF(OR(AO$5="IPO",AO$5="IP out"),IF(MOD(AO38-1,18)&gt;=8,"—",16*AO38-15),"Err"))))</f>
        <v xml:space="preserve"> </v>
      </c>
      <c r="AP39" s="7" t="str">
        <f>IF(OR(AO$5="M3",AO$5="S",AO$5="",AO$5="STD",AO$5="A",AO$5="AES",AO$5="F",AO$5="Fiber"),
IF(AND(AO$5="M3",MOD(AO38-1,9)=8),"Coax"," "),IF(OR(AO$5="E",AO$5="EMB"),IF(MOD(AO38,9)=0,"—",16*AO38),IF(OR(AO$5="M",AO$5="MADI"),"—",IF(OR(AO$5="IPO",AO$5="IP out"),IF(MOD(AO38-1,18)&gt;=8,"—",16*AO38),"Err"))))</f>
        <v xml:space="preserve"> </v>
      </c>
      <c r="AQ39" s="9">
        <f>IF(OR(AQ$5="M3",AQ$5="S",AQ$5="",AQ$5="STD",AQ$5="A",AQ$5="AES",AQ$5="F",AQ$5="Fiber")," ",IF(OR(AQ$5="E",AQ$5="EMB"),IF(MOD(AQ38,9)=0,"—",16*AQ38-15),IF(OR(AQ$5="M",AQ$5="MADI"),"—",IF(OR(AQ$5="IPO",AQ$5="IP out"),IF(MOD(AQ38-1,18)&gt;=8,"—",16*AQ38-15),"Err"))))</f>
        <v>5441</v>
      </c>
      <c r="AR39" s="7">
        <f>IF(OR(AQ$5="M3",AQ$5="S",AQ$5="",AQ$5="STD",AQ$5="A",AQ$5="AES",AQ$5="F",AQ$5="Fiber"),
IF(AND(AQ$5="M3",MOD(AQ38-1,9)=8),"Coax"," "),IF(OR(AQ$5="E",AQ$5="EMB"),IF(MOD(AQ38,9)=0,"—",16*AQ38),IF(OR(AQ$5="M",AQ$5="MADI"),"—",IF(OR(AQ$5="IPO",AQ$5="IP out"),IF(MOD(AQ38-1,18)&gt;=8,"—",16*AQ38),"Err"))))</f>
        <v>5456</v>
      </c>
      <c r="AS39" s="9" t="str">
        <f>IF(OR(AS$5="M3",AS$5="S",AS$5="",AS$5="STD",AS$5="A",AS$5="AES",AS$5="F",AS$5="Fiber")," ",IF(OR(AS$5="E",AS$5="EMB"),IF(MOD(AS38,9)=0,"—",16*AS38-15),IF(OR(AS$5="M",AS$5="MADI"),"—",IF(OR(AS$5="IPO",AS$5="IP out"),IF(MOD(AS38-1,18)&gt;=8,"—",16*AS38-15),"Err"))))</f>
        <v xml:space="preserve"> </v>
      </c>
      <c r="AT39" s="7" t="str">
        <f>IF(OR(AS$5="M3",AS$5="S",AS$5="",AS$5="STD",AS$5="A",AS$5="AES",AS$5="F",AS$5="Fiber"),
IF(AND(AS$5="M3",MOD(AS38-1,9)=8),"Coax"," "),IF(OR(AS$5="E",AS$5="EMB"),IF(MOD(AS38,9)=0,"—",16*AS38),IF(OR(AS$5="M",AS$5="MADI"),"—",IF(OR(AS$5="IPO",AS$5="IP out"),IF(MOD(AS38-1,18)&gt;=8,"—",16*AS38),"Err"))))</f>
        <v xml:space="preserve"> </v>
      </c>
      <c r="AU39" s="9" t="str">
        <f>IF(OR(AU$5="M3",AU$5="S",AU$5="",AU$5="STD",AU$5="A",AU$5="AES",AU$5="F",AU$5="Fiber")," ",IF(OR(AU$5="E",AU$5="EMB"),IF(MOD(AU38,9)=0,"—",16*AU38-15),IF(OR(AU$5="M",AU$5="MADI"),"—",IF(OR(AU$5="IPO",AU$5="IP out"),IF(MOD(AU38-1,18)&gt;=8,"—",16*AU38-15),"Err"))))</f>
        <v xml:space="preserve"> </v>
      </c>
      <c r="AV39" s="7" t="str">
        <f>IF(OR(AU$5="M3",AU$5="S",AU$5="",AU$5="STD",AU$5="A",AU$5="AES",AU$5="F",AU$5="Fiber"),
IF(AND(AU$5="M3",MOD(AU38-1,9)=8),"Coax"," "),IF(OR(AU$5="E",AU$5="EMB"),IF(MOD(AU38,9)=0,"—",16*AU38),IF(OR(AU$5="M",AU$5="MADI"),"—",IF(OR(AU$5="IPO",AU$5="IP out"),IF(MOD(AU38-1,18)&gt;=8,"—",16*AU38),"Err"))))</f>
        <v xml:space="preserve"> </v>
      </c>
      <c r="AW39" s="9" t="str">
        <f>IF(OR(AW$5="M3",AW$5="S",AW$5="",AW$5="STD",AW$5="A",AW$5="AES",AW$5="F",AW$5="Fiber")," ",IF(OR(AW$5="E",AW$5="EMB"),IF(MOD(AW38,9)=0,"—",16*AW38-15),IF(OR(AW$5="M",AW$5="MADI"),"—",IF(OR(AW$5="IPO",AW$5="IP out"),IF(MOD(AW38-1,18)&gt;=8,"—",16*AW38-15),"Err"))))</f>
        <v>—</v>
      </c>
      <c r="AX39" s="7" t="str">
        <f>IF(OR(AW$5="M3",AW$5="S",AW$5="",AW$5="STD",AW$5="A",AW$5="AES",AW$5="F",AW$5="Fiber"),
IF(AND(AW$5="M3",MOD(AW38-1,9)=8),"Coax"," "),IF(OR(AW$5="E",AW$5="EMB"),IF(MOD(AW38,9)=0,"—",16*AW38),IF(OR(AW$5="M",AW$5="MADI"),"—",IF(OR(AW$5="IPO",AW$5="IP out"),IF(MOD(AW38-1,18)&gt;=8,"—",16*AW38),"Err"))))</f>
        <v>—</v>
      </c>
      <c r="AY39" s="9" t="str">
        <f>IF(OR(AY$5="M3",AY$5="S",AY$5="",AY$5="STD",AY$5="A",AY$5="AES",AY$5="F",AY$5="Fiber")," ",IF(OR(AY$5="E",AY$5="EMB"),IF(MOD(AY38,9)=0,"—",16*AY38-15),IF(OR(AY$5="M",AY$5="MADI"),"—",IF(OR(AY$5="IPO",AY$5="IP out"),IF(MOD(AY38-1,18)&gt;=8,"—",16*AY38-15),"Err"))))</f>
        <v xml:space="preserve"> </v>
      </c>
      <c r="AZ39" s="7" t="str">
        <f>IF(OR(AY$5="M3",AY$5="S",AY$5="",AY$5="STD",AY$5="A",AY$5="AES",AY$5="F",AY$5="Fiber"),
IF(AND(AY$5="M3",MOD(AY38-1,9)=8),"Coax"," "),IF(OR(AY$5="E",AY$5="EMB"),IF(MOD(AY38,9)=0,"—",16*AY38),IF(OR(AY$5="M",AY$5="MADI"),"—",IF(OR(AY$5="IPO",AY$5="IP out"),IF(MOD(AY38-1,18)&gt;=8,"—",16*AY38),"Err"))))</f>
        <v xml:space="preserve"> </v>
      </c>
      <c r="BA39" s="9" t="str">
        <f>IF(OR(BA$5="M3",BA$5="S",BA$5="",BA$5="STD",BA$5="A",BA$5="AES",BA$5="F",BA$5="Fiber")," ",IF(OR(BA$5="E",BA$5="EMB"),IF(MOD(BA38,9)=0,"—",16*BA38-15),IF(OR(BA$5="M",BA$5="MADI"),"—",IF(OR(BA$5="IPO",BA$5="IP out"),IF(MOD(BA38-1,18)&gt;=8,"—",16*BA38-15),"Err"))))</f>
        <v xml:space="preserve"> </v>
      </c>
      <c r="BB39" s="7" t="str">
        <f>IF(OR(BA$5="M3",BA$5="S",BA$5="",BA$5="STD",BA$5="A",BA$5="AES",BA$5="F",BA$5="Fiber"),
IF(AND(BA$5="M3",MOD(BA38-1,9)=8),"Coax"," "),IF(OR(BA$5="E",BA$5="EMB"),IF(MOD(BA38,9)=0,"—",16*BA38),IF(OR(BA$5="M",BA$5="MADI"),"—",IF(OR(BA$5="IPO",BA$5="IP out"),IF(MOD(BA38-1,18)&gt;=8,"—",16*BA38),"Err"))))</f>
        <v xml:space="preserve"> </v>
      </c>
      <c r="BC39" s="9" t="str">
        <f>IF(OR(BC$5="M3",BC$5="S",BC$5="",BC$5="STD",BC$5="A",BC$5="AES",BC$5="F",BC$5="Fiber")," ",IF(OR(BC$5="E",BC$5="EMB"),IF(MOD(BC38,9)=0,"—",16*BC38-15),IF(OR(BC$5="M",BC$5="MADI"),"—",IF(OR(BC$5="IPO",BC$5="IP out"),IF(MOD(BC38-1,18)&gt;=8,"—",16*BC38-15),"Err"))))</f>
        <v xml:space="preserve"> </v>
      </c>
      <c r="BD39" s="7" t="str">
        <f>IF(OR(BC$5="M3",BC$5="S",BC$5="",BC$5="STD",BC$5="A",BC$5="AES",BC$5="F",BC$5="Fiber"),
IF(AND(BC$5="M3",MOD(BC38-1,9)=8),"Coax"," "),IF(OR(BC$5="E",BC$5="EMB"),IF(MOD(BC38,9)=0,"—",16*BC38),IF(OR(BC$5="M",BC$5="MADI"),"—",IF(OR(BC$5="IPO",BC$5="IP out"),IF(MOD(BC38-1,18)&gt;=8,"—",16*BC38),"Err"))))</f>
        <v xml:space="preserve"> </v>
      </c>
      <c r="BE39" s="9" t="str">
        <f>IF(OR(BE$5="M3",BE$5="S",BE$5="",BE$5="STD",BE$5="A",BE$5="AES",BE$5="F",BE$5="Fiber")," ",IF(OR(BE$5="E",BE$5="EMB"),IF(MOD(BE38,9)=0,"—",16*BE38-15),IF(OR(BE$5="M",BE$5="MADI"),"—",IF(OR(BE$5="IPO",BE$5="IP out"),IF(MOD(BE38-1,18)&gt;=8,"—",16*BE38-15),"Err"))))</f>
        <v>—</v>
      </c>
      <c r="BF39" s="7" t="str">
        <f>IF(OR(BE$5="M3",BE$5="S",BE$5="",BE$5="STD",BE$5="A",BE$5="AES",BE$5="F",BE$5="Fiber"),
IF(AND(BE$5="M3",MOD(BE38-1,9)=8),"Coax"," "),IF(OR(BE$5="E",BE$5="EMB"),IF(MOD(BE38,9)=0,"—",16*BE38),IF(OR(BE$5="M",BE$5="MADI"),"—",IF(OR(BE$5="IPO",BE$5="IP out"),IF(MOD(BE38-1,18)&gt;=8,"—",16*BE38),"Err"))))</f>
        <v>—</v>
      </c>
      <c r="BG39" s="9">
        <f>IF(OR(BG$5="M3",BG$5="S",BG$5="",BG$5="STD",BG$5="A",BG$5="AES",BG$5="F",BG$5="Fiber")," ",IF(OR(BG$5="E",BG$5="EMB"),IF(MOD(BG38,9)=0,"—",16*BG38-15),IF(OR(BG$5="M",BG$5="MADI"),"—",IF(OR(BG$5="IPO",BG$5="IP out"),IF(MOD(BG38-1,18)&gt;=8,"—",16*BG38-15),"Err"))))</f>
        <v>833</v>
      </c>
      <c r="BH39" s="7">
        <f>IF(OR(BG$5="M3",BG$5="S",BG$5="",BG$5="STD",BG$5="A",BG$5="AES",BG$5="F",BG$5="Fiber"),
IF(AND(BG$5="M3",MOD(BG38-1,9)=8),"Coax"," "),IF(OR(BG$5="E",BG$5="EMB"),IF(MOD(BG38,9)=0,"—",16*BG38),IF(OR(BG$5="M",BG$5="MADI"),"—",IF(OR(BG$5="IPO",BG$5="IP out"),IF(MOD(BG38-1,18)&gt;=8,"—",16*BG38),"Err"))))</f>
        <v>848</v>
      </c>
      <c r="BI39" s="9" t="str">
        <f>IF(OR(BI$5="M3",BI$5="S",BI$5="",BI$5="STD",BI$5="A",BI$5="AES",BI$5="F",BI$5="Fiber")," ",IF(OR(BI$5="E",BI$5="EMB"),IF(MOD(BI38,9)=0,"—",16*BI38-15),IF(OR(BI$5="M",BI$5="MADI"),"—",IF(OR(BI$5="IPO",BI$5="IP out"),IF(MOD(BI38-1,18)&gt;=8,"—",16*BI38-15),"Err"))))</f>
        <v xml:space="preserve"> </v>
      </c>
      <c r="BJ39" s="7" t="str">
        <f>IF(OR(BI$5="M3",BI$5="S",BI$5="",BI$5="STD",BI$5="A",BI$5="AES",BI$5="F",BI$5="Fiber"),
IF(AND(BI$5="M3",MOD(BI38-1,9)=8),"Coax"," "),IF(OR(BI$5="E",BI$5="EMB"),IF(MOD(BI38,9)=0,"—",16*BI38),IF(OR(BI$5="M",BI$5="MADI"),"—",IF(OR(BI$5="IPO",BI$5="IP out"),IF(MOD(BI38-1,18)&gt;=8,"—",16*BI38),"Err"))))</f>
        <v xml:space="preserve"> </v>
      </c>
      <c r="BK39" s="9" t="str">
        <f>IF(OR(BK$5="M3",BK$5="S",BK$5="",BK$5="STD",BK$5="A",BK$5="AES",BK$5="F",BK$5="Fiber")," ",IF(OR(BK$5="E",BK$5="EMB"),IF(MOD(BK38,9)=0,"—",16*BK38-15),IF(OR(BK$5="M",BK$5="MADI"),"—",IF(OR(BK$5="IPO",BK$5="IP out"),IF(MOD(BK38-1,18)&gt;=8,"—",16*BK38-15),"Err"))))</f>
        <v xml:space="preserve"> </v>
      </c>
      <c r="BL39" s="7" t="str">
        <f>IF(OR(BK$5="M3",BK$5="S",BK$5="",BK$5="STD",BK$5="A",BK$5="AES",BK$5="F",BK$5="Fiber"),
IF(AND(BK$5="M3",MOD(BK38-1,9)=8),"Coax"," "),IF(OR(BK$5="E",BK$5="EMB"),IF(MOD(BK38,9)=0,"—",16*BK38),IF(OR(BK$5="M",BK$5="MADI"),"—",IF(OR(BK$5="IPO",BK$5="IP out"),IF(MOD(BK38-1,18)&gt;=8,"—",16*BK38),"Err"))))</f>
        <v xml:space="preserve"> </v>
      </c>
      <c r="BM39" s="11"/>
      <c r="BN39" s="14"/>
    </row>
    <row r="40" spans="1:70" s="1" customFormat="1" x14ac:dyDescent="0.25">
      <c r="A40" s="41">
        <f>(A$2)*18</f>
        <v>1008</v>
      </c>
      <c r="B40" s="42"/>
      <c r="C40" s="8">
        <f>(C$2)*18</f>
        <v>990</v>
      </c>
      <c r="D40" s="6"/>
      <c r="E40" s="8">
        <f>(E$2)*18</f>
        <v>972</v>
      </c>
      <c r="F40" s="6"/>
      <c r="G40" s="8">
        <f>(G$2)*18</f>
        <v>954</v>
      </c>
      <c r="H40" s="6"/>
      <c r="I40" s="8">
        <f>(I$2)*18</f>
        <v>936</v>
      </c>
      <c r="J40" s="6"/>
      <c r="K40" s="8">
        <f>(K$2)*18</f>
        <v>918</v>
      </c>
      <c r="L40" s="6"/>
      <c r="M40" s="8">
        <f>(M$2)*18</f>
        <v>900</v>
      </c>
      <c r="N40" s="6"/>
      <c r="O40" s="8">
        <f>(O$2)*18</f>
        <v>882</v>
      </c>
      <c r="P40" s="6"/>
      <c r="Q40" s="8">
        <f>(Q$2)*18</f>
        <v>720</v>
      </c>
      <c r="R40" s="6"/>
      <c r="S40" s="8">
        <f>(S$2)*18</f>
        <v>702</v>
      </c>
      <c r="T40" s="6"/>
      <c r="U40" s="8">
        <f>(U$2)*18</f>
        <v>684</v>
      </c>
      <c r="V40" s="6"/>
      <c r="W40" s="8">
        <f>(W$2)*18</f>
        <v>666</v>
      </c>
      <c r="X40" s="6"/>
      <c r="Y40" s="8">
        <f>(Y$2)*18</f>
        <v>648</v>
      </c>
      <c r="Z40" s="6"/>
      <c r="AA40" s="8">
        <f>(AA$2)*18</f>
        <v>630</v>
      </c>
      <c r="AB40" s="6"/>
      <c r="AC40" s="8">
        <f>(AC$2)*18</f>
        <v>612</v>
      </c>
      <c r="AD40" s="6"/>
      <c r="AE40" s="8">
        <f>(AE$2)*18</f>
        <v>594</v>
      </c>
      <c r="AF40" s="6"/>
      <c r="AG40" s="8">
        <f>(AG$2)*18</f>
        <v>432</v>
      </c>
      <c r="AH40" s="6"/>
      <c r="AI40" s="8">
        <f>(AI$2)*18</f>
        <v>414</v>
      </c>
      <c r="AJ40" s="6"/>
      <c r="AK40" s="8">
        <f>(AK$2)*18</f>
        <v>396</v>
      </c>
      <c r="AL40" s="6"/>
      <c r="AM40" s="8">
        <f>(AM$2)*18</f>
        <v>378</v>
      </c>
      <c r="AN40" s="6"/>
      <c r="AO40" s="8">
        <f>(AO$2)*18</f>
        <v>360</v>
      </c>
      <c r="AP40" s="6"/>
      <c r="AQ40" s="8">
        <f>(AQ$2)*18</f>
        <v>342</v>
      </c>
      <c r="AR40" s="6"/>
      <c r="AS40" s="8">
        <f>(AS$2)*18</f>
        <v>324</v>
      </c>
      <c r="AT40" s="6"/>
      <c r="AU40" s="8">
        <f>(AU$2)*18</f>
        <v>306</v>
      </c>
      <c r="AV40" s="6"/>
      <c r="AW40" s="8">
        <f>(AW$2)*18</f>
        <v>144</v>
      </c>
      <c r="AX40" s="6"/>
      <c r="AY40" s="8">
        <f>(AY$2)*18</f>
        <v>126</v>
      </c>
      <c r="AZ40" s="6"/>
      <c r="BA40" s="8">
        <f>(BA$2)*18</f>
        <v>108</v>
      </c>
      <c r="BB40" s="6"/>
      <c r="BC40" s="8">
        <f>(BC$2)*18</f>
        <v>90</v>
      </c>
      <c r="BD40" s="6"/>
      <c r="BE40" s="8">
        <f>(BE$2)*18</f>
        <v>72</v>
      </c>
      <c r="BF40" s="6"/>
      <c r="BG40" s="8">
        <f>(BG$2)*18</f>
        <v>54</v>
      </c>
      <c r="BH40" s="6"/>
      <c r="BI40" s="8">
        <f>(BI$2)*18</f>
        <v>36</v>
      </c>
      <c r="BJ40" s="6"/>
      <c r="BK40" s="8">
        <f>(BK$2)*18</f>
        <v>18</v>
      </c>
      <c r="BL40" s="6"/>
      <c r="BM40" s="3"/>
      <c r="BN40" s="13"/>
    </row>
    <row r="41" spans="1:70" s="5" customFormat="1" ht="13.5" x14ac:dyDescent="0.25">
      <c r="A41" s="9" t="str">
        <f>IF(OR(A$5="M3",A$5="S",A$5="",A$5="STD",A$5="A",A$5="AES",A$5="F",A$5="Fiber")," ",IF(OR(A$5="E",A$5="EMB"),IF(MOD(A40,9)=0,"—",16*A40-15),IF(OR(A$5="M",A$5="MADI"),"—",IF(OR(A$5="IPO",A$5="IP out"),IF(MOD(A40-1,18)&gt;=8,"—",16*A40-15),"Err"))))</f>
        <v>—</v>
      </c>
      <c r="B41" s="7" t="str">
        <f>IF(OR(A$5="M3",A$5="S",A$5="",A$5="STD",A$5="A",A$5="AES",A$5="F",A$5="Fiber"),
IF(AND(A$5="M3",MOD(A40-1,9)=8),"Coax"," "),IF(OR(A$5="E",A$5="EMB"),IF(MOD(A40,9)=0,"—",16*A40),IF(OR(A$5="M",A$5="MADI"),"—",IF(OR(A$5="IPO",A$5="IP out"),IF(MOD(A40-1,18)&gt;=8,"—",16*A40),"Err"))))</f>
        <v>—</v>
      </c>
      <c r="C41" s="9" t="str">
        <f>IF(OR(C$5="M3",C$5="S",C$5="",C$5="STD",C$5="A",C$5="AES",C$5="F",C$5="Fiber")," ",IF(OR(C$5="E",C$5="EMB"),IF(MOD(C40,9)=0,"—",16*C40-15),IF(OR(C$5="M",C$5="MADI"),"—",IF(OR(C$5="IPO",C$5="IP out"),IF(MOD(C40-1,18)&gt;=8,"—",16*C40-15),"Err"))))</f>
        <v xml:space="preserve"> </v>
      </c>
      <c r="D41" s="7" t="str">
        <f>IF(OR(C$5="M3",C$5="S",C$5="",C$5="STD",C$5="A",C$5="AES",C$5="F",C$5="Fiber"),
IF(AND(C$5="M3",MOD(C40-1,9)=8),"Coax"," "),IF(OR(C$5="E",C$5="EMB"),IF(MOD(C40,9)=0,"—",16*C40),IF(OR(C$5="M",C$5="MADI"),"—",IF(OR(C$5="IPO",C$5="IP out"),IF(MOD(C40-1,18)&gt;=8,"—",16*C40),"Err"))))</f>
        <v>Coax</v>
      </c>
      <c r="E41" s="9" t="str">
        <f>IF(OR(E$5="M3",E$5="S",E$5="",E$5="STD",E$5="A",E$5="AES",E$5="F",E$5="Fiber")," ",IF(OR(E$5="E",E$5="EMB"),IF(MOD(E40,9)=0,"—",16*E40-15),IF(OR(E$5="M",E$5="MADI"),"—",IF(OR(E$5="IPO",E$5="IP out"),IF(MOD(E40-1,18)&gt;=8,"—",16*E40-15),"Err"))))</f>
        <v xml:space="preserve"> </v>
      </c>
      <c r="F41" s="7" t="str">
        <f>IF(OR(E$5="M3",E$5="S",E$5="",E$5="STD",E$5="A",E$5="AES",E$5="F",E$5="Fiber"),
IF(AND(E$5="M3",MOD(E40-1,9)=8),"Coax"," "),IF(OR(E$5="E",E$5="EMB"),IF(MOD(E40,9)=0,"—",16*E40),IF(OR(E$5="M",E$5="MADI"),"—",IF(OR(E$5="IPO",E$5="IP out"),IF(MOD(E40-1,18)&gt;=8,"—",16*E40),"Err"))))</f>
        <v xml:space="preserve"> </v>
      </c>
      <c r="G41" s="9" t="str">
        <f>IF(OR(G$5="M3",G$5="S",G$5="",G$5="STD",G$5="A",G$5="AES",G$5="F",G$5="Fiber")," ",IF(OR(G$5="E",G$5="EMB"),IF(MOD(G40,9)=0,"—",16*G40-15),IF(OR(G$5="M",G$5="MADI"),"—",IF(OR(G$5="IPO",G$5="IP out"),IF(MOD(G40-1,18)&gt;=8,"—",16*G40-15),"Err"))))</f>
        <v xml:space="preserve"> </v>
      </c>
      <c r="H41" s="7" t="str">
        <f>IF(OR(G$5="M3",G$5="S",G$5="",G$5="STD",G$5="A",G$5="AES",G$5="F",G$5="Fiber"),
IF(AND(G$5="M3",MOD(G40-1,9)=8),"Coax"," "),IF(OR(G$5="E",G$5="EMB"),IF(MOD(G40,9)=0,"—",16*G40),IF(OR(G$5="M",G$5="MADI"),"—",IF(OR(G$5="IPO",G$5="IP out"),IF(MOD(G40-1,18)&gt;=8,"—",16*G40),"Err"))))</f>
        <v xml:space="preserve"> </v>
      </c>
      <c r="I41" s="9" t="str">
        <f>IF(OR(I$5="M3",I$5="S",I$5="",I$5="STD",I$5="A",I$5="AES",I$5="F",I$5="Fiber")," ",IF(OR(I$5="E",I$5="EMB"),IF(MOD(I40,9)=0,"—",16*I40-15),IF(OR(I$5="M",I$5="MADI"),"—",IF(OR(I$5="IPO",I$5="IP out"),IF(MOD(I40-1,18)&gt;=8,"—",16*I40-15),"Err"))))</f>
        <v>—</v>
      </c>
      <c r="J41" s="7" t="str">
        <f>IF(OR(I$5="M3",I$5="S",I$5="",I$5="STD",I$5="A",I$5="AES",I$5="F",I$5="Fiber"),
IF(AND(I$5="M3",MOD(I40-1,9)=8),"Coax"," "),IF(OR(I$5="E",I$5="EMB"),IF(MOD(I40,9)=0,"—",16*I40),IF(OR(I$5="M",I$5="MADI"),"—",IF(OR(I$5="IPO",I$5="IP out"),IF(MOD(I40-1,18)&gt;=8,"—",16*I40),"Err"))))</f>
        <v>—</v>
      </c>
      <c r="K41" s="9" t="str">
        <f>IF(OR(K$5="M3",K$5="S",K$5="",K$5="STD",K$5="A",K$5="AES",K$5="F",K$5="Fiber")," ",IF(OR(K$5="E",K$5="EMB"),IF(MOD(K40,9)=0,"—",16*K40-15),IF(OR(K$5="M",K$5="MADI"),"—",IF(OR(K$5="IPO",K$5="IP out"),IF(MOD(K40-1,18)&gt;=8,"—",16*K40-15),"Err"))))</f>
        <v>—</v>
      </c>
      <c r="L41" s="7" t="str">
        <f>IF(OR(K$5="M3",K$5="S",K$5="",K$5="STD",K$5="A",K$5="AES",K$5="F",K$5="Fiber"),
IF(AND(K$5="M3",MOD(K40-1,9)=8),"Coax"," "),IF(OR(K$5="E",K$5="EMB"),IF(MOD(K40,9)=0,"—",16*K40),IF(OR(K$5="M",K$5="MADI"),"—",IF(OR(K$5="IPO",K$5="IP out"),IF(MOD(K40-1,18)&gt;=8,"—",16*K40),"Err"))))</f>
        <v>—</v>
      </c>
      <c r="M41" s="9" t="str">
        <f>IF(OR(M$5="M3",M$5="S",M$5="",M$5="STD",M$5="A",M$5="AES",M$5="F",M$5="Fiber")," ",IF(OR(M$5="E",M$5="EMB"),IF(MOD(M40,9)=0,"—",16*M40-15),IF(OR(M$5="M",M$5="MADI"),"—",IF(OR(M$5="IPO",M$5="IP out"),IF(MOD(M40-1,18)&gt;=8,"—",16*M40-15),"Err"))))</f>
        <v xml:space="preserve"> </v>
      </c>
      <c r="N41" s="7" t="str">
        <f>IF(OR(M$5="M3",M$5="S",M$5="",M$5="STD",M$5="A",M$5="AES",M$5="F",M$5="Fiber"),
IF(AND(M$5="M3",MOD(M40-1,9)=8),"Coax"," "),IF(OR(M$5="E",M$5="EMB"),IF(MOD(M40,9)=0,"—",16*M40),IF(OR(M$5="M",M$5="MADI"),"—",IF(OR(M$5="IPO",M$5="IP out"),IF(MOD(M40-1,18)&gt;=8,"—",16*M40),"Err"))))</f>
        <v xml:space="preserve"> </v>
      </c>
      <c r="O41" s="9" t="str">
        <f>IF(OR(O$5="M3",O$5="S",O$5="",O$5="STD",O$5="A",O$5="AES",O$5="F",O$5="Fiber")," ",IF(OR(O$5="E",O$5="EMB"),IF(MOD(O40,9)=0,"—",16*O40-15),IF(OR(O$5="M",O$5="MADI"),"—",IF(OR(O$5="IPO",O$5="IP out"),IF(MOD(O40-1,18)&gt;=8,"—",16*O40-15),"Err"))))</f>
        <v xml:space="preserve"> </v>
      </c>
      <c r="P41" s="7" t="str">
        <f>IF(OR(O$5="M3",O$5="S",O$5="",O$5="STD",O$5="A",O$5="AES",O$5="F",O$5="Fiber"),
IF(AND(O$5="M3",MOD(O40-1,9)=8),"Coax"," "),IF(OR(O$5="E",O$5="EMB"),IF(MOD(O40,9)=0,"—",16*O40),IF(OR(O$5="M",O$5="MADI"),"—",IF(OR(O$5="IPO",O$5="IP out"),IF(MOD(O40-1,18)&gt;=8,"—",16*O40),"Err"))))</f>
        <v xml:space="preserve"> </v>
      </c>
      <c r="Q41" s="9" t="str">
        <f>IF(OR(Q$5="M3",Q$5="S",Q$5="",Q$5="STD",Q$5="A",Q$5="AES",Q$5="F",Q$5="Fiber")," ",IF(OR(Q$5="E",Q$5="EMB"),IF(MOD(Q40,9)=0,"—",16*Q40-15),IF(OR(Q$5="M",Q$5="MADI"),"—",IF(OR(Q$5="IPO",Q$5="IP out"),IF(MOD(Q40-1,18)&gt;=8,"—",16*Q40-15),"Err"))))</f>
        <v>—</v>
      </c>
      <c r="R41" s="7" t="str">
        <f>IF(OR(Q$5="M3",Q$5="S",Q$5="",Q$5="STD",Q$5="A",Q$5="AES",Q$5="F",Q$5="Fiber"),
IF(AND(Q$5="M3",MOD(Q40-1,9)=8),"Coax"," "),IF(OR(Q$5="E",Q$5="EMB"),IF(MOD(Q40,9)=0,"—",16*Q40),IF(OR(Q$5="M",Q$5="MADI"),"—",IF(OR(Q$5="IPO",Q$5="IP out"),IF(MOD(Q40-1,18)&gt;=8,"—",16*Q40),"Err"))))</f>
        <v>—</v>
      </c>
      <c r="S41" s="9" t="str">
        <f>IF(OR(S$5="M3",S$5="S",S$5="",S$5="STD",S$5="A",S$5="AES",S$5="F",S$5="Fiber")," ",IF(OR(S$5="E",S$5="EMB"),IF(MOD(S40,9)=0,"—",16*S40-15),IF(OR(S$5="M",S$5="MADI"),"—",IF(OR(S$5="IPO",S$5="IP out"),IF(MOD(S40-1,18)&gt;=8,"—",16*S40-15),"Err"))))</f>
        <v xml:space="preserve"> </v>
      </c>
      <c r="T41" s="7" t="str">
        <f>IF(OR(S$5="M3",S$5="S",S$5="",S$5="STD",S$5="A",S$5="AES",S$5="F",S$5="Fiber"),
IF(AND(S$5="M3",MOD(S40-1,9)=8),"Coax"," "),IF(OR(S$5="E",S$5="EMB"),IF(MOD(S40,9)=0,"—",16*S40),IF(OR(S$5="M",S$5="MADI"),"—",IF(OR(S$5="IPO",S$5="IP out"),IF(MOD(S40-1,18)&gt;=8,"—",16*S40),"Err"))))</f>
        <v>Coax</v>
      </c>
      <c r="U41" s="9" t="str">
        <f>IF(OR(U$5="M3",U$5="S",U$5="",U$5="STD",U$5="A",U$5="AES",U$5="F",U$5="Fiber")," ",IF(OR(U$5="E",U$5="EMB"),IF(MOD(U40,9)=0,"—",16*U40-15),IF(OR(U$5="M",U$5="MADI"),"—",IF(OR(U$5="IPO",U$5="IP out"),IF(MOD(U40-1,18)&gt;=8,"—",16*U40-15),"Err"))))</f>
        <v xml:space="preserve"> </v>
      </c>
      <c r="V41" s="7" t="str">
        <f>IF(OR(U$5="M3",U$5="S",U$5="",U$5="STD",U$5="A",U$5="AES",U$5="F",U$5="Fiber"),
IF(AND(U$5="M3",MOD(U40-1,9)=8),"Coax"," "),IF(OR(U$5="E",U$5="EMB"),IF(MOD(U40,9)=0,"—",16*U40),IF(OR(U$5="M",U$5="MADI"),"—",IF(OR(U$5="IPO",U$5="IP out"),IF(MOD(U40-1,18)&gt;=8,"—",16*U40),"Err"))))</f>
        <v xml:space="preserve"> </v>
      </c>
      <c r="W41" s="9" t="str">
        <f>IF(OR(W$5="M3",W$5="S",W$5="",W$5="STD",W$5="A",W$5="AES",W$5="F",W$5="Fiber")," ",IF(OR(W$5="E",W$5="EMB"),IF(MOD(W40,9)=0,"—",16*W40-15),IF(OR(W$5="M",W$5="MADI"),"—",IF(OR(W$5="IPO",W$5="IP out"),IF(MOD(W40-1,18)&gt;=8,"—",16*W40-15),"Err"))))</f>
        <v xml:space="preserve"> </v>
      </c>
      <c r="X41" s="7" t="str">
        <f>IF(OR(W$5="M3",W$5="S",W$5="",W$5="STD",W$5="A",W$5="AES",W$5="F",W$5="Fiber"),
IF(AND(W$5="M3",MOD(W40-1,9)=8),"Coax"," "),IF(OR(W$5="E",W$5="EMB"),IF(MOD(W40,9)=0,"—",16*W40),IF(OR(W$5="M",W$5="MADI"),"—",IF(OR(W$5="IPO",W$5="IP out"),IF(MOD(W40-1,18)&gt;=8,"—",16*W40),"Err"))))</f>
        <v xml:space="preserve"> </v>
      </c>
      <c r="Y41" s="9" t="str">
        <f>IF(OR(Y$5="M3",Y$5="S",Y$5="",Y$5="STD",Y$5="A",Y$5="AES",Y$5="F",Y$5="Fiber")," ",IF(OR(Y$5="E",Y$5="EMB"),IF(MOD(Y40,9)=0,"—",16*Y40-15),IF(OR(Y$5="M",Y$5="MADI"),"—",IF(OR(Y$5="IPO",Y$5="IP out"),IF(MOD(Y40-1,18)&gt;=8,"—",16*Y40-15),"Err"))))</f>
        <v>—</v>
      </c>
      <c r="Z41" s="7" t="str">
        <f>IF(OR(Y$5="M3",Y$5="S",Y$5="",Y$5="STD",Y$5="A",Y$5="AES",Y$5="F",Y$5="Fiber"),
IF(AND(Y$5="M3",MOD(Y40-1,9)=8),"Coax"," "),IF(OR(Y$5="E",Y$5="EMB"),IF(MOD(Y40,9)=0,"—",16*Y40),IF(OR(Y$5="M",Y$5="MADI"),"—",IF(OR(Y$5="IPO",Y$5="IP out"),IF(MOD(Y40-1,18)&gt;=8,"—",16*Y40),"Err"))))</f>
        <v>—</v>
      </c>
      <c r="AA41" s="9" t="str">
        <f>IF(OR(AA$5="M3",AA$5="S",AA$5="",AA$5="STD",AA$5="A",AA$5="AES",AA$5="F",AA$5="Fiber")," ",IF(OR(AA$5="E",AA$5="EMB"),IF(MOD(AA40,9)=0,"—",16*AA40-15),IF(OR(AA$5="M",AA$5="MADI"),"—",IF(OR(AA$5="IPO",AA$5="IP out"),IF(MOD(AA40-1,18)&gt;=8,"—",16*AA40-15),"Err"))))</f>
        <v>—</v>
      </c>
      <c r="AB41" s="7" t="str">
        <f>IF(OR(AA$5="M3",AA$5="S",AA$5="",AA$5="STD",AA$5="A",AA$5="AES",AA$5="F",AA$5="Fiber"),
IF(AND(AA$5="M3",MOD(AA40-1,9)=8),"Coax"," "),IF(OR(AA$5="E",AA$5="EMB"),IF(MOD(AA40,9)=0,"—",16*AA40),IF(OR(AA$5="M",AA$5="MADI"),"—",IF(OR(AA$5="IPO",AA$5="IP out"),IF(MOD(AA40-1,18)&gt;=8,"—",16*AA40),"Err"))))</f>
        <v>—</v>
      </c>
      <c r="AC41" s="9" t="str">
        <f>IF(OR(AC$5="M3",AC$5="S",AC$5="",AC$5="STD",AC$5="A",AC$5="AES",AC$5="F",AC$5="Fiber")," ",IF(OR(AC$5="E",AC$5="EMB"),IF(MOD(AC40,9)=0,"—",16*AC40-15),IF(OR(AC$5="M",AC$5="MADI"),"—",IF(OR(AC$5="IPO",AC$5="IP out"),IF(MOD(AC40-1,18)&gt;=8,"—",16*AC40-15),"Err"))))</f>
        <v xml:space="preserve"> </v>
      </c>
      <c r="AD41" s="7" t="str">
        <f>IF(OR(AC$5="M3",AC$5="S",AC$5="",AC$5="STD",AC$5="A",AC$5="AES",AC$5="F",AC$5="Fiber"),
IF(AND(AC$5="M3",MOD(AC40-1,9)=8),"Coax"," "),IF(OR(AC$5="E",AC$5="EMB"),IF(MOD(AC40,9)=0,"—",16*AC40),IF(OR(AC$5="M",AC$5="MADI"),"—",IF(OR(AC$5="IPO",AC$5="IP out"),IF(MOD(AC40-1,18)&gt;=8,"—",16*AC40),"Err"))))</f>
        <v xml:space="preserve"> </v>
      </c>
      <c r="AE41" s="9" t="str">
        <f>IF(OR(AE$5="M3",AE$5="S",AE$5="",AE$5="STD",AE$5="A",AE$5="AES",AE$5="F",AE$5="Fiber")," ",IF(OR(AE$5="E",AE$5="EMB"),IF(MOD(AE40,9)=0,"—",16*AE40-15),IF(OR(AE$5="M",AE$5="MADI"),"—",IF(OR(AE$5="IPO",AE$5="IP out"),IF(MOD(AE40-1,18)&gt;=8,"—",16*AE40-15),"Err"))))</f>
        <v xml:space="preserve"> </v>
      </c>
      <c r="AF41" s="7" t="str">
        <f>IF(OR(AE$5="M3",AE$5="S",AE$5="",AE$5="STD",AE$5="A",AE$5="AES",AE$5="F",AE$5="Fiber"),
IF(AND(AE$5="M3",MOD(AE40-1,9)=8),"Coax"," "),IF(OR(AE$5="E",AE$5="EMB"),IF(MOD(AE40,9)=0,"—",16*AE40),IF(OR(AE$5="M",AE$5="MADI"),"—",IF(OR(AE$5="IPO",AE$5="IP out"),IF(MOD(AE40-1,18)&gt;=8,"—",16*AE40),"Err"))))</f>
        <v xml:space="preserve"> </v>
      </c>
      <c r="AG41" s="9" t="str">
        <f>IF(OR(AG$5="M3",AG$5="S",AG$5="",AG$5="STD",AG$5="A",AG$5="AES",AG$5="F",AG$5="Fiber")," ",IF(OR(AG$5="E",AG$5="EMB"),IF(MOD(AG40,9)=0,"—",16*AG40-15),IF(OR(AG$5="M",AG$5="MADI"),"—",IF(OR(AG$5="IPO",AG$5="IP out"),IF(MOD(AG40-1,18)&gt;=8,"—",16*AG40-15),"Err"))))</f>
        <v xml:space="preserve"> </v>
      </c>
      <c r="AH41" s="7" t="str">
        <f>IF(OR(AG$5="M3",AG$5="S",AG$5="",AG$5="STD",AG$5="A",AG$5="AES",AG$5="F",AG$5="Fiber"),
IF(AND(AG$5="M3",MOD(AG40-1,9)=8),"Coax"," "),IF(OR(AG$5="E",AG$5="EMB"),IF(MOD(AG40,9)=0,"—",16*AG40),IF(OR(AG$5="M",AG$5="MADI"),"—",IF(OR(AG$5="IPO",AG$5="IP out"),IF(MOD(AG40-1,18)&gt;=8,"—",16*AG40),"Err"))))</f>
        <v>Coax</v>
      </c>
      <c r="AI41" s="9" t="str">
        <f>IF(OR(AI$5="M3",AI$5="S",AI$5="",AI$5="STD",AI$5="A",AI$5="AES",AI$5="F",AI$5="Fiber")," ",IF(OR(AI$5="E",AI$5="EMB"),IF(MOD(AI40,9)=0,"—",16*AI40-15),IF(OR(AI$5="M",AI$5="MADI"),"—",IF(OR(AI$5="IPO",AI$5="IP out"),IF(MOD(AI40-1,18)&gt;=8,"—",16*AI40-15),"Err"))))</f>
        <v xml:space="preserve"> </v>
      </c>
      <c r="AJ41" s="7" t="str">
        <f>IF(OR(AI$5="M3",AI$5="S",AI$5="",AI$5="STD",AI$5="A",AI$5="AES",AI$5="F",AI$5="Fiber"),
IF(AND(AI$5="M3",MOD(AI40-1,9)=8),"Coax"," "),IF(OR(AI$5="E",AI$5="EMB"),IF(MOD(AI40,9)=0,"—",16*AI40),IF(OR(AI$5="M",AI$5="MADI"),"—",IF(OR(AI$5="IPO",AI$5="IP out"),IF(MOD(AI40-1,18)&gt;=8,"—",16*AI40),"Err"))))</f>
        <v>Coax</v>
      </c>
      <c r="AK41" s="9" t="str">
        <f>IF(OR(AK$5="M3",AK$5="S",AK$5="",AK$5="STD",AK$5="A",AK$5="AES",AK$5="F",AK$5="Fiber")," ",IF(OR(AK$5="E",AK$5="EMB"),IF(MOD(AK40,9)=0,"—",16*AK40-15),IF(OR(AK$5="M",AK$5="MADI"),"—",IF(OR(AK$5="IPO",AK$5="IP out"),IF(MOD(AK40-1,18)&gt;=8,"—",16*AK40-15),"Err"))))</f>
        <v xml:space="preserve"> </v>
      </c>
      <c r="AL41" s="7" t="str">
        <f>IF(OR(AK$5="M3",AK$5="S",AK$5="",AK$5="STD",AK$5="A",AK$5="AES",AK$5="F",AK$5="Fiber"),
IF(AND(AK$5="M3",MOD(AK40-1,9)=8),"Coax"," "),IF(OR(AK$5="E",AK$5="EMB"),IF(MOD(AK40,9)=0,"—",16*AK40),IF(OR(AK$5="M",AK$5="MADI"),"—",IF(OR(AK$5="IPO",AK$5="IP out"),IF(MOD(AK40-1,18)&gt;=8,"—",16*AK40),"Err"))))</f>
        <v>Coax</v>
      </c>
      <c r="AM41" s="9" t="str">
        <f>IF(OR(AM$5="M3",AM$5="S",AM$5="",AM$5="STD",AM$5="A",AM$5="AES",AM$5="F",AM$5="Fiber")," ",IF(OR(AM$5="E",AM$5="EMB"),IF(MOD(AM40,9)=0,"—",16*AM40-15),IF(OR(AM$5="M",AM$5="MADI"),"—",IF(OR(AM$5="IPO",AM$5="IP out"),IF(MOD(AM40-1,18)&gt;=8,"—",16*AM40-15),"Err"))))</f>
        <v xml:space="preserve"> </v>
      </c>
      <c r="AN41" s="7" t="str">
        <f>IF(OR(AM$5="M3",AM$5="S",AM$5="",AM$5="STD",AM$5="A",AM$5="AES",AM$5="F",AM$5="Fiber"),
IF(AND(AM$5="M3",MOD(AM40-1,9)=8),"Coax"," "),IF(OR(AM$5="E",AM$5="EMB"),IF(MOD(AM40,9)=0,"—",16*AM40),IF(OR(AM$5="M",AM$5="MADI"),"—",IF(OR(AM$5="IPO",AM$5="IP out"),IF(MOD(AM40-1,18)&gt;=8,"—",16*AM40),"Err"))))</f>
        <v>Coax</v>
      </c>
      <c r="AO41" s="9" t="str">
        <f>IF(OR(AO$5="M3",AO$5="S",AO$5="",AO$5="STD",AO$5="A",AO$5="AES",AO$5="F",AO$5="Fiber")," ",IF(OR(AO$5="E",AO$5="EMB"),IF(MOD(AO40,9)=0,"—",16*AO40-15),IF(OR(AO$5="M",AO$5="MADI"),"—",IF(OR(AO$5="IPO",AO$5="IP out"),IF(MOD(AO40-1,18)&gt;=8,"—",16*AO40-15),"Err"))))</f>
        <v xml:space="preserve"> </v>
      </c>
      <c r="AP41" s="7" t="str">
        <f>IF(OR(AO$5="M3",AO$5="S",AO$5="",AO$5="STD",AO$5="A",AO$5="AES",AO$5="F",AO$5="Fiber"),
IF(AND(AO$5="M3",MOD(AO40-1,9)=8),"Coax"," "),IF(OR(AO$5="E",AO$5="EMB"),IF(MOD(AO40,9)=0,"—",16*AO40),IF(OR(AO$5="M",AO$5="MADI"),"—",IF(OR(AO$5="IPO",AO$5="IP out"),IF(MOD(AO40-1,18)&gt;=8,"—",16*AO40),"Err"))))</f>
        <v>Coax</v>
      </c>
      <c r="AQ41" s="9" t="str">
        <f>IF(OR(AQ$5="M3",AQ$5="S",AQ$5="",AQ$5="STD",AQ$5="A",AQ$5="AES",AQ$5="F",AQ$5="Fiber")," ",IF(OR(AQ$5="E",AQ$5="EMB"),IF(MOD(AQ40,9)=0,"—",16*AQ40-15),IF(OR(AQ$5="M",AQ$5="MADI"),"—",IF(OR(AQ$5="IPO",AQ$5="IP out"),IF(MOD(AQ40-1,18)&gt;=8,"—",16*AQ40-15),"Err"))))</f>
        <v>—</v>
      </c>
      <c r="AR41" s="7" t="str">
        <f>IF(OR(AQ$5="M3",AQ$5="S",AQ$5="",AQ$5="STD",AQ$5="A",AQ$5="AES",AQ$5="F",AQ$5="Fiber"),
IF(AND(AQ$5="M3",MOD(AQ40-1,9)=8),"Coax"," "),IF(OR(AQ$5="E",AQ$5="EMB"),IF(MOD(AQ40,9)=0,"—",16*AQ40),IF(OR(AQ$5="M",AQ$5="MADI"),"—",IF(OR(AQ$5="IPO",AQ$5="IP out"),IF(MOD(AQ40-1,18)&gt;=8,"—",16*AQ40),"Err"))))</f>
        <v>—</v>
      </c>
      <c r="AS41" s="9" t="str">
        <f>IF(OR(AS$5="M3",AS$5="S",AS$5="",AS$5="STD",AS$5="A",AS$5="AES",AS$5="F",AS$5="Fiber")," ",IF(OR(AS$5="E",AS$5="EMB"),IF(MOD(AS40,9)=0,"—",16*AS40-15),IF(OR(AS$5="M",AS$5="MADI"),"—",IF(OR(AS$5="IPO",AS$5="IP out"),IF(MOD(AS40-1,18)&gt;=8,"—",16*AS40-15),"Err"))))</f>
        <v xml:space="preserve"> </v>
      </c>
      <c r="AT41" s="7" t="str">
        <f>IF(OR(AS$5="M3",AS$5="S",AS$5="",AS$5="STD",AS$5="A",AS$5="AES",AS$5="F",AS$5="Fiber"),
IF(AND(AS$5="M3",MOD(AS40-1,9)=8),"Coax"," "),IF(OR(AS$5="E",AS$5="EMB"),IF(MOD(AS40,9)=0,"—",16*AS40),IF(OR(AS$5="M",AS$5="MADI"),"—",IF(OR(AS$5="IPO",AS$5="IP out"),IF(MOD(AS40-1,18)&gt;=8,"—",16*AS40),"Err"))))</f>
        <v>Coax</v>
      </c>
      <c r="AU41" s="9" t="str">
        <f>IF(OR(AU$5="M3",AU$5="S",AU$5="",AU$5="STD",AU$5="A",AU$5="AES",AU$5="F",AU$5="Fiber")," ",IF(OR(AU$5="E",AU$5="EMB"),IF(MOD(AU40,9)=0,"—",16*AU40-15),IF(OR(AU$5="M",AU$5="MADI"),"—",IF(OR(AU$5="IPO",AU$5="IP out"),IF(MOD(AU40-1,18)&gt;=8,"—",16*AU40-15),"Err"))))</f>
        <v xml:space="preserve"> </v>
      </c>
      <c r="AV41" s="7" t="str">
        <f>IF(OR(AU$5="M3",AU$5="S",AU$5="",AU$5="STD",AU$5="A",AU$5="AES",AU$5="F",AU$5="Fiber"),
IF(AND(AU$5="M3",MOD(AU40-1,9)=8),"Coax"," "),IF(OR(AU$5="E",AU$5="EMB"),IF(MOD(AU40,9)=0,"—",16*AU40),IF(OR(AU$5="M",AU$5="MADI"),"—",IF(OR(AU$5="IPO",AU$5="IP out"),IF(MOD(AU40-1,18)&gt;=8,"—",16*AU40),"Err"))))</f>
        <v>Coax</v>
      </c>
      <c r="AW41" s="9" t="str">
        <f>IF(OR(AW$5="M3",AW$5="S",AW$5="",AW$5="STD",AW$5="A",AW$5="AES",AW$5="F",AW$5="Fiber")," ",IF(OR(AW$5="E",AW$5="EMB"),IF(MOD(AW40,9)=0,"—",16*AW40-15),IF(OR(AW$5="M",AW$5="MADI"),"—",IF(OR(AW$5="IPO",AW$5="IP out"),IF(MOD(AW40-1,18)&gt;=8,"—",16*AW40-15),"Err"))))</f>
        <v>—</v>
      </c>
      <c r="AX41" s="7" t="str">
        <f>IF(OR(AW$5="M3",AW$5="S",AW$5="",AW$5="STD",AW$5="A",AW$5="AES",AW$5="F",AW$5="Fiber"),
IF(AND(AW$5="M3",MOD(AW40-1,9)=8),"Coax"," "),IF(OR(AW$5="E",AW$5="EMB"),IF(MOD(AW40,9)=0,"—",16*AW40),IF(OR(AW$5="M",AW$5="MADI"),"—",IF(OR(AW$5="IPO",AW$5="IP out"),IF(MOD(AW40-1,18)&gt;=8,"—",16*AW40),"Err"))))</f>
        <v>—</v>
      </c>
      <c r="AY41" s="9" t="str">
        <f>IF(OR(AY$5="M3",AY$5="S",AY$5="",AY$5="STD",AY$5="A",AY$5="AES",AY$5="F",AY$5="Fiber")," ",IF(OR(AY$5="E",AY$5="EMB"),IF(MOD(AY40,9)=0,"—",16*AY40-15),IF(OR(AY$5="M",AY$5="MADI"),"—",IF(OR(AY$5="IPO",AY$5="IP out"),IF(MOD(AY40-1,18)&gt;=8,"—",16*AY40-15),"Err"))))</f>
        <v xml:space="preserve"> </v>
      </c>
      <c r="AZ41" s="7" t="str">
        <f>IF(OR(AY$5="M3",AY$5="S",AY$5="",AY$5="STD",AY$5="A",AY$5="AES",AY$5="F",AY$5="Fiber"),
IF(AND(AY$5="M3",MOD(AY40-1,9)=8),"Coax"," "),IF(OR(AY$5="E",AY$5="EMB"),IF(MOD(AY40,9)=0,"—",16*AY40),IF(OR(AY$5="M",AY$5="MADI"),"—",IF(OR(AY$5="IPO",AY$5="IP out"),IF(MOD(AY40-1,18)&gt;=8,"—",16*AY40),"Err"))))</f>
        <v>Coax</v>
      </c>
      <c r="BA41" s="9" t="str">
        <f>IF(OR(BA$5="M3",BA$5="S",BA$5="",BA$5="STD",BA$5="A",BA$5="AES",BA$5="F",BA$5="Fiber")," ",IF(OR(BA$5="E",BA$5="EMB"),IF(MOD(BA40,9)=0,"—",16*BA40-15),IF(OR(BA$5="M",BA$5="MADI"),"—",IF(OR(BA$5="IPO",BA$5="IP out"),IF(MOD(BA40-1,18)&gt;=8,"—",16*BA40-15),"Err"))))</f>
        <v xml:space="preserve"> </v>
      </c>
      <c r="BB41" s="7" t="str">
        <f>IF(OR(BA$5="M3",BA$5="S",BA$5="",BA$5="STD",BA$5="A",BA$5="AES",BA$5="F",BA$5="Fiber"),
IF(AND(BA$5="M3",MOD(BA40-1,9)=8),"Coax"," "),IF(OR(BA$5="E",BA$5="EMB"),IF(MOD(BA40,9)=0,"—",16*BA40),IF(OR(BA$5="M",BA$5="MADI"),"—",IF(OR(BA$5="IPO",BA$5="IP out"),IF(MOD(BA40-1,18)&gt;=8,"—",16*BA40),"Err"))))</f>
        <v xml:space="preserve"> </v>
      </c>
      <c r="BC41" s="9" t="str">
        <f>IF(OR(BC$5="M3",BC$5="S",BC$5="",BC$5="STD",BC$5="A",BC$5="AES",BC$5="F",BC$5="Fiber")," ",IF(OR(BC$5="E",BC$5="EMB"),IF(MOD(BC40,9)=0,"—",16*BC40-15),IF(OR(BC$5="M",BC$5="MADI"),"—",IF(OR(BC$5="IPO",BC$5="IP out"),IF(MOD(BC40-1,18)&gt;=8,"—",16*BC40-15),"Err"))))</f>
        <v xml:space="preserve"> </v>
      </c>
      <c r="BD41" s="7" t="str">
        <f>IF(OR(BC$5="M3",BC$5="S",BC$5="",BC$5="STD",BC$5="A",BC$5="AES",BC$5="F",BC$5="Fiber"),
IF(AND(BC$5="M3",MOD(BC40-1,9)=8),"Coax"," "),IF(OR(BC$5="E",BC$5="EMB"),IF(MOD(BC40,9)=0,"—",16*BC40),IF(OR(BC$5="M",BC$5="MADI"),"—",IF(OR(BC$5="IPO",BC$5="IP out"),IF(MOD(BC40-1,18)&gt;=8,"—",16*BC40),"Err"))))</f>
        <v xml:space="preserve"> </v>
      </c>
      <c r="BE41" s="9" t="str">
        <f>IF(OR(BE$5="M3",BE$5="S",BE$5="",BE$5="STD",BE$5="A",BE$5="AES",BE$5="F",BE$5="Fiber")," ",IF(OR(BE$5="E",BE$5="EMB"),IF(MOD(BE40,9)=0,"—",16*BE40-15),IF(OR(BE$5="M",BE$5="MADI"),"—",IF(OR(BE$5="IPO",BE$5="IP out"),IF(MOD(BE40-1,18)&gt;=8,"—",16*BE40-15),"Err"))))</f>
        <v>—</v>
      </c>
      <c r="BF41" s="7" t="str">
        <f>IF(OR(BE$5="M3",BE$5="S",BE$5="",BE$5="STD",BE$5="A",BE$5="AES",BE$5="F",BE$5="Fiber"),
IF(AND(BE$5="M3",MOD(BE40-1,9)=8),"Coax"," "),IF(OR(BE$5="E",BE$5="EMB"),IF(MOD(BE40,9)=0,"—",16*BE40),IF(OR(BE$5="M",BE$5="MADI"),"—",IF(OR(BE$5="IPO",BE$5="IP out"),IF(MOD(BE40-1,18)&gt;=8,"—",16*BE40),"Err"))))</f>
        <v>—</v>
      </c>
      <c r="BG41" s="9" t="str">
        <f>IF(OR(BG$5="M3",BG$5="S",BG$5="",BG$5="STD",BG$5="A",BG$5="AES",BG$5="F",BG$5="Fiber")," ",IF(OR(BG$5="E",BG$5="EMB"),IF(MOD(BG40,9)=0,"—",16*BG40-15),IF(OR(BG$5="M",BG$5="MADI"),"—",IF(OR(BG$5="IPO",BG$5="IP out"),IF(MOD(BG40-1,18)&gt;=8,"—",16*BG40-15),"Err"))))</f>
        <v>—</v>
      </c>
      <c r="BH41" s="7" t="str">
        <f>IF(OR(BG$5="M3",BG$5="S",BG$5="",BG$5="STD",BG$5="A",BG$5="AES",BG$5="F",BG$5="Fiber"),
IF(AND(BG$5="M3",MOD(BG40-1,9)=8),"Coax"," "),IF(OR(BG$5="E",BG$5="EMB"),IF(MOD(BG40,9)=0,"—",16*BG40),IF(OR(BG$5="M",BG$5="MADI"),"—",IF(OR(BG$5="IPO",BG$5="IP out"),IF(MOD(BG40-1,18)&gt;=8,"—",16*BG40),"Err"))))</f>
        <v>—</v>
      </c>
      <c r="BI41" s="9" t="str">
        <f>IF(OR(BI$5="M3",BI$5="S",BI$5="",BI$5="STD",BI$5="A",BI$5="AES",BI$5="F",BI$5="Fiber")," ",IF(OR(BI$5="E",BI$5="EMB"),IF(MOD(BI40,9)=0,"—",16*BI40-15),IF(OR(BI$5="M",BI$5="MADI"),"—",IF(OR(BI$5="IPO",BI$5="IP out"),IF(MOD(BI40-1,18)&gt;=8,"—",16*BI40-15),"Err"))))</f>
        <v xml:space="preserve"> </v>
      </c>
      <c r="BJ41" s="7" t="str">
        <f>IF(OR(BI$5="M3",BI$5="S",BI$5="",BI$5="STD",BI$5="A",BI$5="AES",BI$5="F",BI$5="Fiber"),
IF(AND(BI$5="M3",MOD(BI40-1,9)=8),"Coax"," "),IF(OR(BI$5="E",BI$5="EMB"),IF(MOD(BI40,9)=0,"—",16*BI40),IF(OR(BI$5="M",BI$5="MADI"),"—",IF(OR(BI$5="IPO",BI$5="IP out"),IF(MOD(BI40-1,18)&gt;=8,"—",16*BI40),"Err"))))</f>
        <v xml:space="preserve"> </v>
      </c>
      <c r="BK41" s="9" t="str">
        <f>IF(OR(BK$5="M3",BK$5="S",BK$5="",BK$5="STD",BK$5="A",BK$5="AES",BK$5="F",BK$5="Fiber")," ",IF(OR(BK$5="E",BK$5="EMB"),IF(MOD(BK40,9)=0,"—",16*BK40-15),IF(OR(BK$5="M",BK$5="MADI"),"—",IF(OR(BK$5="IPO",BK$5="IP out"),IF(MOD(BK40-1,18)&gt;=8,"—",16*BK40-15),"Err"))))</f>
        <v xml:space="preserve"> </v>
      </c>
      <c r="BL41" s="7" t="str">
        <f>IF(OR(BK$5="M3",BK$5="S",BK$5="",BK$5="STD",BK$5="A",BK$5="AES",BK$5="F",BK$5="Fiber"),
IF(AND(BK$5="M3",MOD(BK40-1,9)=8),"Coax"," "),IF(OR(BK$5="E",BK$5="EMB"),IF(MOD(BK40,9)=0,"—",16*BK40),IF(OR(BK$5="M",BK$5="MADI"),"—",IF(OR(BK$5="IPO",BK$5="IP out"),IF(MOD(BK40-1,18)&gt;=8,"—",16*BK40),"Err"))))</f>
        <v xml:space="preserve"> </v>
      </c>
      <c r="BM41" s="11"/>
      <c r="BN41" s="14"/>
    </row>
    <row r="42" spans="1:70" x14ac:dyDescent="0.25">
      <c r="AC42" t="s">
        <v>8</v>
      </c>
      <c r="AE42" s="11"/>
    </row>
    <row r="43" spans="1:70" ht="20.100000000000001" customHeight="1" x14ac:dyDescent="0.25">
      <c r="A43" s="43">
        <v>48</v>
      </c>
      <c r="B43" s="43"/>
      <c r="C43" s="43">
        <v>47</v>
      </c>
      <c r="D43" s="43"/>
      <c r="E43" s="43">
        <v>46</v>
      </c>
      <c r="F43" s="43"/>
      <c r="G43" s="43">
        <v>45</v>
      </c>
      <c r="H43" s="43"/>
      <c r="I43" s="43">
        <v>44</v>
      </c>
      <c r="J43" s="43"/>
      <c r="K43" s="43">
        <v>43</v>
      </c>
      <c r="L43" s="43"/>
      <c r="M43" s="43">
        <v>42</v>
      </c>
      <c r="N43" s="43"/>
      <c r="O43" s="43">
        <v>41</v>
      </c>
      <c r="P43" s="43"/>
      <c r="Q43" s="43">
        <v>40</v>
      </c>
      <c r="R43" s="43"/>
      <c r="S43" s="43">
        <v>39</v>
      </c>
      <c r="T43" s="43"/>
      <c r="U43" s="43">
        <v>38</v>
      </c>
      <c r="V43" s="43"/>
      <c r="W43" s="43">
        <v>37</v>
      </c>
      <c r="X43" s="43"/>
      <c r="Y43" s="43">
        <v>36</v>
      </c>
      <c r="Z43" s="43"/>
      <c r="AA43" s="43">
        <v>35</v>
      </c>
      <c r="AB43" s="43"/>
      <c r="AC43" s="43">
        <v>34</v>
      </c>
      <c r="AD43" s="43"/>
      <c r="AE43" s="43">
        <v>33</v>
      </c>
      <c r="AF43" s="43"/>
      <c r="AG43" s="43">
        <v>16</v>
      </c>
      <c r="AH43" s="43"/>
      <c r="AI43" s="43">
        <v>15</v>
      </c>
      <c r="AJ43" s="43"/>
      <c r="AK43" s="43">
        <v>14</v>
      </c>
      <c r="AL43" s="43"/>
      <c r="AM43" s="43">
        <v>13</v>
      </c>
      <c r="AN43" s="43"/>
      <c r="AO43" s="43">
        <v>12</v>
      </c>
      <c r="AP43" s="43"/>
      <c r="AQ43" s="43">
        <v>11</v>
      </c>
      <c r="AR43" s="43"/>
      <c r="AS43" s="43">
        <v>10</v>
      </c>
      <c r="AT43" s="43"/>
      <c r="AU43" s="43">
        <v>9</v>
      </c>
      <c r="AV43" s="43"/>
      <c r="AW43" s="43">
        <v>8</v>
      </c>
      <c r="AX43" s="43"/>
      <c r="AY43" s="43">
        <v>7</v>
      </c>
      <c r="AZ43" s="43"/>
      <c r="BA43" s="43">
        <v>6</v>
      </c>
      <c r="BB43" s="43"/>
      <c r="BC43" s="43">
        <v>5</v>
      </c>
      <c r="BD43" s="43"/>
      <c r="BE43" s="43">
        <v>4</v>
      </c>
      <c r="BF43" s="43"/>
      <c r="BG43" s="43">
        <v>3</v>
      </c>
      <c r="BH43" s="43"/>
      <c r="BI43" s="43">
        <v>2</v>
      </c>
      <c r="BJ43" s="43"/>
      <c r="BK43" s="43">
        <v>1</v>
      </c>
      <c r="BL43" s="43"/>
    </row>
    <row r="44" spans="1:70" ht="24" customHeight="1" x14ac:dyDescent="0.25">
      <c r="A44" s="48" t="s">
        <v>1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70" s="35" customFormat="1" ht="20.100000000000001" customHeight="1" x14ac:dyDescent="0.2">
      <c r="A45" s="45">
        <v>32</v>
      </c>
      <c r="B45" s="45"/>
      <c r="C45" s="45">
        <v>31</v>
      </c>
      <c r="D45" s="45"/>
      <c r="E45" s="45">
        <v>30</v>
      </c>
      <c r="F45" s="45"/>
      <c r="G45" s="45">
        <v>29</v>
      </c>
      <c r="H45" s="45"/>
      <c r="I45" s="45">
        <v>28</v>
      </c>
      <c r="J45" s="45"/>
      <c r="K45" s="45">
        <v>27</v>
      </c>
      <c r="L45" s="45"/>
      <c r="M45" s="45">
        <v>26</v>
      </c>
      <c r="N45" s="45"/>
      <c r="O45" s="45">
        <v>25</v>
      </c>
      <c r="P45" s="45"/>
      <c r="Q45" s="45">
        <v>24</v>
      </c>
      <c r="R45" s="45"/>
      <c r="S45" s="45">
        <v>23</v>
      </c>
      <c r="T45" s="45"/>
      <c r="U45" s="45">
        <v>22</v>
      </c>
      <c r="V45" s="45"/>
      <c r="W45" s="45">
        <v>21</v>
      </c>
      <c r="X45" s="45"/>
      <c r="Y45" s="45">
        <v>20</v>
      </c>
      <c r="Z45" s="45"/>
      <c r="AA45" s="45">
        <v>19</v>
      </c>
      <c r="AB45" s="45"/>
      <c r="AC45" s="45">
        <v>18</v>
      </c>
      <c r="AD45" s="45"/>
      <c r="AE45" s="45">
        <v>17</v>
      </c>
      <c r="AF45" s="45"/>
      <c r="AG45" s="45">
        <v>16</v>
      </c>
      <c r="AH45" s="45"/>
      <c r="AI45" s="45">
        <v>15</v>
      </c>
      <c r="AJ45" s="45"/>
      <c r="AK45" s="45">
        <v>14</v>
      </c>
      <c r="AL45" s="45"/>
      <c r="AM45" s="45">
        <v>13</v>
      </c>
      <c r="AN45" s="45"/>
      <c r="AO45" s="45">
        <v>12</v>
      </c>
      <c r="AP45" s="45"/>
      <c r="AQ45" s="45">
        <v>11</v>
      </c>
      <c r="AR45" s="45"/>
      <c r="AS45" s="45">
        <v>10</v>
      </c>
      <c r="AT45" s="45"/>
      <c r="AU45" s="45">
        <v>9</v>
      </c>
      <c r="AV45" s="45"/>
      <c r="AW45" s="45">
        <v>8</v>
      </c>
      <c r="AX45" s="45"/>
      <c r="AY45" s="45">
        <v>7</v>
      </c>
      <c r="AZ45" s="45"/>
      <c r="BA45" s="45">
        <v>6</v>
      </c>
      <c r="BB45" s="45"/>
      <c r="BC45" s="45">
        <v>5</v>
      </c>
      <c r="BD45" s="45"/>
      <c r="BE45" s="45">
        <v>4</v>
      </c>
      <c r="BF45" s="45"/>
      <c r="BG45" s="45">
        <v>3</v>
      </c>
      <c r="BH45" s="45"/>
      <c r="BI45" s="45">
        <v>2</v>
      </c>
      <c r="BJ45" s="45"/>
      <c r="BK45" s="45">
        <v>1</v>
      </c>
      <c r="BL45" s="45"/>
      <c r="BM45" s="33"/>
      <c r="BN45" s="34" t="s">
        <v>2</v>
      </c>
      <c r="BR45" s="12"/>
    </row>
    <row r="46" spans="1:70" x14ac:dyDescent="0.25">
      <c r="A46" s="46" t="s">
        <v>31</v>
      </c>
      <c r="B46" s="47"/>
      <c r="C46" s="46" t="s">
        <v>31</v>
      </c>
      <c r="D46" s="47"/>
      <c r="E46" s="46" t="s">
        <v>31</v>
      </c>
      <c r="F46" s="47"/>
      <c r="G46" s="46" t="s">
        <v>31</v>
      </c>
      <c r="H46" s="47"/>
      <c r="I46" s="46" t="s">
        <v>31</v>
      </c>
      <c r="J46" s="47"/>
      <c r="K46" s="46" t="s">
        <v>31</v>
      </c>
      <c r="L46" s="47"/>
      <c r="M46" s="46" t="s">
        <v>31</v>
      </c>
      <c r="N46" s="47"/>
      <c r="O46" s="46" t="s">
        <v>31</v>
      </c>
      <c r="P46" s="47"/>
      <c r="Q46" s="46" t="s">
        <v>31</v>
      </c>
      <c r="R46" s="47"/>
      <c r="S46" s="46" t="s">
        <v>31</v>
      </c>
      <c r="T46" s="47"/>
      <c r="U46" s="46" t="s">
        <v>31</v>
      </c>
      <c r="V46" s="47"/>
      <c r="W46" s="46" t="s">
        <v>31</v>
      </c>
      <c r="X46" s="47"/>
      <c r="Y46" s="46" t="s">
        <v>31</v>
      </c>
      <c r="Z46" s="47"/>
      <c r="AA46" s="46" t="s">
        <v>31</v>
      </c>
      <c r="AB46" s="47"/>
      <c r="AC46" s="46" t="s">
        <v>31</v>
      </c>
      <c r="AD46" s="47"/>
      <c r="AE46" s="46" t="s">
        <v>31</v>
      </c>
      <c r="AF46" s="47"/>
      <c r="AG46" s="46" t="s">
        <v>31</v>
      </c>
      <c r="AH46" s="47"/>
      <c r="AI46" s="46" t="s">
        <v>31</v>
      </c>
      <c r="AJ46" s="47"/>
      <c r="AK46" s="46" t="s">
        <v>31</v>
      </c>
      <c r="AL46" s="47"/>
      <c r="AM46" s="46" t="s">
        <v>31</v>
      </c>
      <c r="AN46" s="47"/>
      <c r="AO46" s="46" t="s">
        <v>31</v>
      </c>
      <c r="AP46" s="47"/>
      <c r="AQ46" s="46" t="s">
        <v>31</v>
      </c>
      <c r="AR46" s="47"/>
      <c r="AS46" s="46" t="s">
        <v>31</v>
      </c>
      <c r="AT46" s="47"/>
      <c r="AU46" s="46" t="s">
        <v>31</v>
      </c>
      <c r="AV46" s="47"/>
      <c r="AW46" s="46" t="s">
        <v>31</v>
      </c>
      <c r="AX46" s="47"/>
      <c r="AY46" s="46" t="s">
        <v>25</v>
      </c>
      <c r="AZ46" s="47"/>
      <c r="BA46" s="46" t="s">
        <v>18</v>
      </c>
      <c r="BB46" s="47"/>
      <c r="BC46" s="46" t="s">
        <v>16</v>
      </c>
      <c r="BD46" s="47"/>
      <c r="BE46" s="46" t="s">
        <v>10</v>
      </c>
      <c r="BF46" s="47"/>
      <c r="BG46" s="46" t="s">
        <v>12</v>
      </c>
      <c r="BH46" s="47"/>
      <c r="BI46" s="46" t="s">
        <v>11</v>
      </c>
      <c r="BJ46" s="47"/>
      <c r="BK46" s="46"/>
      <c r="BL46" s="47"/>
      <c r="BM46" s="19" t="s">
        <v>4</v>
      </c>
      <c r="BN46" s="13" t="s">
        <v>20</v>
      </c>
      <c r="BR46" s="12" t="s">
        <v>11</v>
      </c>
    </row>
    <row r="47" spans="1:70" x14ac:dyDescent="0.25">
      <c r="A47" s="8">
        <f>(A$43)*9-8</f>
        <v>424</v>
      </c>
      <c r="B47" s="6"/>
      <c r="C47" s="8">
        <f>(C$43)*9-8</f>
        <v>415</v>
      </c>
      <c r="D47" s="6"/>
      <c r="E47" s="8">
        <f>(E$43)*9-8</f>
        <v>406</v>
      </c>
      <c r="F47" s="6"/>
      <c r="G47" s="8">
        <f>(G$43)*9-8</f>
        <v>397</v>
      </c>
      <c r="H47" s="6"/>
      <c r="I47" s="8">
        <f>(I$43)*9-8</f>
        <v>388</v>
      </c>
      <c r="J47" s="6"/>
      <c r="K47" s="8">
        <f>(K$43)*9-8</f>
        <v>379</v>
      </c>
      <c r="L47" s="6"/>
      <c r="M47" s="8">
        <f>(M$43)*9-8</f>
        <v>370</v>
      </c>
      <c r="N47" s="6"/>
      <c r="O47" s="8">
        <f>(O$43)*9-8</f>
        <v>361</v>
      </c>
      <c r="P47" s="6"/>
      <c r="Q47" s="8">
        <f>(Q$43)*9-8</f>
        <v>352</v>
      </c>
      <c r="R47" s="6"/>
      <c r="S47" s="8">
        <f>(S$43)*9-8</f>
        <v>343</v>
      </c>
      <c r="T47" s="6"/>
      <c r="U47" s="8">
        <f>(U$43)*9-8</f>
        <v>334</v>
      </c>
      <c r="V47" s="6"/>
      <c r="W47" s="8">
        <f>(W$43)*9-8</f>
        <v>325</v>
      </c>
      <c r="X47" s="6"/>
      <c r="Y47" s="8">
        <f>(Y$43)*9-8</f>
        <v>316</v>
      </c>
      <c r="Z47" s="6"/>
      <c r="AA47" s="8">
        <f>(AA$43)*9-8</f>
        <v>307</v>
      </c>
      <c r="AB47" s="6"/>
      <c r="AC47" s="8">
        <f>(AC$43)*9-8</f>
        <v>298</v>
      </c>
      <c r="AD47" s="6"/>
      <c r="AE47" s="8">
        <f>(AE$43)*9-8</f>
        <v>289</v>
      </c>
      <c r="AF47" s="6"/>
      <c r="AG47" s="8">
        <f>(AG$43)*9-8</f>
        <v>136</v>
      </c>
      <c r="AH47" s="6"/>
      <c r="AI47" s="8">
        <f>(AI$43)*9-8</f>
        <v>127</v>
      </c>
      <c r="AJ47" s="6"/>
      <c r="AK47" s="8">
        <f>(AK$43)*9-8</f>
        <v>118</v>
      </c>
      <c r="AL47" s="6"/>
      <c r="AM47" s="8">
        <f>(AM$43)*9-8</f>
        <v>109</v>
      </c>
      <c r="AN47" s="6"/>
      <c r="AO47" s="8">
        <f>(AO$43)*9-8</f>
        <v>100</v>
      </c>
      <c r="AP47" s="6"/>
      <c r="AQ47" s="8">
        <f>(AQ$43)*9-8</f>
        <v>91</v>
      </c>
      <c r="AR47" s="6"/>
      <c r="AS47" s="8">
        <f>(AS$43)*9-8</f>
        <v>82</v>
      </c>
      <c r="AT47" s="6"/>
      <c r="AU47" s="8">
        <f>(AU$43)*9-8</f>
        <v>73</v>
      </c>
      <c r="AV47" s="6"/>
      <c r="AW47" s="8">
        <f>(AW$43)*9-8</f>
        <v>64</v>
      </c>
      <c r="AX47" s="6"/>
      <c r="AY47" s="8">
        <f>(AY$43)*9-8</f>
        <v>55</v>
      </c>
      <c r="AZ47" s="6"/>
      <c r="BA47" s="8">
        <f>(BA$43)*9-8</f>
        <v>46</v>
      </c>
      <c r="BB47" s="6"/>
      <c r="BC47" s="8">
        <f>(BC$43)*9-8</f>
        <v>37</v>
      </c>
      <c r="BD47" s="6"/>
      <c r="BE47" s="8">
        <f>(BE$43)*9-8</f>
        <v>28</v>
      </c>
      <c r="BF47" s="6"/>
      <c r="BG47" s="8">
        <f>(BG$43)*9-8</f>
        <v>19</v>
      </c>
      <c r="BH47" s="6"/>
      <c r="BI47" s="8">
        <f>(BI$43)*9-8</f>
        <v>10</v>
      </c>
      <c r="BJ47" s="6"/>
      <c r="BK47" s="8">
        <f>(BK$43)*9-8</f>
        <v>1</v>
      </c>
      <c r="BL47" s="6"/>
      <c r="BM47" s="3"/>
      <c r="BN47" s="13" t="s">
        <v>14</v>
      </c>
      <c r="BR47" s="12" t="s">
        <v>12</v>
      </c>
    </row>
    <row r="48" spans="1:70" x14ac:dyDescent="0.25">
      <c r="A48" s="9">
        <f>IF(OR(A$46="S",A$46="",A$46="STD",A$46="A",A$46="AES",A$46="F",A$46="Fiber")," ",IF(OR(A$46="FS",A$46="D",A$46="DIS"),IF(MOD(A47,9)=0,"—",16*A47-15),IF(OR(A$46="M",A$46="MADI"),"—",IF(OR(A$46="IPI",A$46="IP in"),IF(MOD(A47-1,9)&gt;=8,"—",16*A47-15),"Err"))))</f>
        <v>6769</v>
      </c>
      <c r="B48" s="7">
        <f>IF(OR(A$46="S",A$46="",A$46="STD",A$46="A",A$46="AES",A$46="F",A$46="Fiber")," ",IF(OR(A$46="FS",A$46="D",A$46="DIS"),IF(MOD(A47,9)=0,"—",16*A47),IF(OR(A$46="M",A$46="MADI"),"—",IF(OR(A$46="IPI",A$46="IP in"),IF(MOD(A47-1,9)&gt;=8,"—",16*A47),"Err"))))</f>
        <v>6784</v>
      </c>
      <c r="C48" s="9">
        <f>IF(OR(C$46="S",C$46="",C$46="STD",C$46="A",C$46="AES",C$46="F",C$46="Fiber")," ",IF(OR(C$46="FS",C$46="D",C$46="DIS"),IF(MOD(C47,9)=0,"—",16*C47-15),IF(OR(C$46="M",C$46="MADI"),"—",IF(OR(C$46="IPI",C$46="IP in"),IF(MOD(C47-1,9)&gt;=8,"—",16*C47-15),"Err"))))</f>
        <v>6625</v>
      </c>
      <c r="D48" s="7">
        <f>IF(OR(C$46="S",C$46="",C$46="STD",C$46="A",C$46="AES",C$46="F",C$46="Fiber")," ",IF(OR(C$46="FS",C$46="D",C$46="DIS"),IF(MOD(C47,9)=0,"—",16*C47),IF(OR(C$46="M",C$46="MADI"),"—",IF(OR(C$46="IPI",C$46="IP in"),IF(MOD(C47-1,9)&gt;=8,"—",16*C47),"Err"))))</f>
        <v>6640</v>
      </c>
      <c r="E48" s="9">
        <f>IF(OR(E$46="S",E$46="",E$46="STD",E$46="A",E$46="AES",E$46="F",E$46="Fiber")," ",IF(OR(E$46="FS",E$46="D",E$46="DIS"),IF(MOD(E47,9)=0,"—",16*E47-15),IF(OR(E$46="M",E$46="MADI"),"—",IF(OR(E$46="IPI",E$46="IP in"),IF(MOD(E47-1,9)&gt;=8,"—",16*E47-15),"Err"))))</f>
        <v>6481</v>
      </c>
      <c r="F48" s="7">
        <f>IF(OR(E$46="S",E$46="",E$46="STD",E$46="A",E$46="AES",E$46="F",E$46="Fiber")," ",IF(OR(E$46="FS",E$46="D",E$46="DIS"),IF(MOD(E47,9)=0,"—",16*E47),IF(OR(E$46="M",E$46="MADI"),"—",IF(OR(E$46="IPI",E$46="IP in"),IF(MOD(E47-1,9)&gt;=8,"—",16*E47),"Err"))))</f>
        <v>6496</v>
      </c>
      <c r="G48" s="9">
        <f>IF(OR(G$46="S",G$46="",G$46="STD",G$46="A",G$46="AES",G$46="F",G$46="Fiber")," ",IF(OR(G$46="FS",G$46="D",G$46="DIS"),IF(MOD(G47,9)=0,"—",16*G47-15),IF(OR(G$46="M",G$46="MADI"),"—",IF(OR(G$46="IPI",G$46="IP in"),IF(MOD(G47-1,9)&gt;=8,"—",16*G47-15),"Err"))))</f>
        <v>6337</v>
      </c>
      <c r="H48" s="7">
        <f>IF(OR(G$46="S",G$46="",G$46="STD",G$46="A",G$46="AES",G$46="F",G$46="Fiber")," ",IF(OR(G$46="FS",G$46="D",G$46="DIS"),IF(MOD(G47,9)=0,"—",16*G47),IF(OR(G$46="M",G$46="MADI"),"—",IF(OR(G$46="IPI",G$46="IP in"),IF(MOD(G47-1,9)&gt;=8,"—",16*G47),"Err"))))</f>
        <v>6352</v>
      </c>
      <c r="I48" s="9">
        <f>IF(OR(I$46="S",I$46="",I$46="STD",I$46="A",I$46="AES",I$46="F",I$46="Fiber")," ",IF(OR(I$46="FS",I$46="D",I$46="DIS"),IF(MOD(I47,9)=0,"—",16*I47-15),IF(OR(I$46="M",I$46="MADI"),"—",IF(OR(I$46="IPI",I$46="IP in"),IF(MOD(I47-1,9)&gt;=8,"—",16*I47-15),"Err"))))</f>
        <v>6193</v>
      </c>
      <c r="J48" s="7">
        <f>IF(OR(I$46="S",I$46="",I$46="STD",I$46="A",I$46="AES",I$46="F",I$46="Fiber")," ",IF(OR(I$46="FS",I$46="D",I$46="DIS"),IF(MOD(I47,9)=0,"—",16*I47),IF(OR(I$46="M",I$46="MADI"),"—",IF(OR(I$46="IPI",I$46="IP in"),IF(MOD(I47-1,9)&gt;=8,"—",16*I47),"Err"))))</f>
        <v>6208</v>
      </c>
      <c r="K48" s="9">
        <f>IF(OR(K$46="S",K$46="",K$46="STD",K$46="A",K$46="AES",K$46="F",K$46="Fiber")," ",IF(OR(K$46="FS",K$46="D",K$46="DIS"),IF(MOD(K47,9)=0,"—",16*K47-15),IF(OR(K$46="M",K$46="MADI"),"—",IF(OR(K$46="IPI",K$46="IP in"),IF(MOD(K47-1,9)&gt;=8,"—",16*K47-15),"Err"))))</f>
        <v>6049</v>
      </c>
      <c r="L48" s="7">
        <f>IF(OR(K$46="S",K$46="",K$46="STD",K$46="A",K$46="AES",K$46="F",K$46="Fiber")," ",IF(OR(K$46="FS",K$46="D",K$46="DIS"),IF(MOD(K47,9)=0,"—",16*K47),IF(OR(K$46="M",K$46="MADI"),"—",IF(OR(K$46="IPI",K$46="IP in"),IF(MOD(K47-1,9)&gt;=8,"—",16*K47),"Err"))))</f>
        <v>6064</v>
      </c>
      <c r="M48" s="9">
        <f>IF(OR(M$46="S",M$46="",M$46="STD",M$46="A",M$46="AES",M$46="F",M$46="Fiber")," ",IF(OR(M$46="FS",M$46="D",M$46="DIS"),IF(MOD(M47,9)=0,"—",16*M47-15),IF(OR(M$46="M",M$46="MADI"),"—",IF(OR(M$46="IPI",M$46="IP in"),IF(MOD(M47-1,9)&gt;=8,"—",16*M47-15),"Err"))))</f>
        <v>5905</v>
      </c>
      <c r="N48" s="7">
        <f>IF(OR(M$46="S",M$46="",M$46="STD",M$46="A",M$46="AES",M$46="F",M$46="Fiber")," ",IF(OR(M$46="FS",M$46="D",M$46="DIS"),IF(MOD(M47,9)=0,"—",16*M47),IF(OR(M$46="M",M$46="MADI"),"—",IF(OR(M$46="IPI",M$46="IP in"),IF(MOD(M47-1,9)&gt;=8,"—",16*M47),"Err"))))</f>
        <v>5920</v>
      </c>
      <c r="O48" s="9">
        <f>IF(OR(O$46="S",O$46="",O$46="STD",O$46="A",O$46="AES",O$46="F",O$46="Fiber")," ",IF(OR(O$46="FS",O$46="D",O$46="DIS"),IF(MOD(O47,9)=0,"—",16*O47-15),IF(OR(O$46="M",O$46="MADI"),"—",IF(OR(O$46="IPI",O$46="IP in"),IF(MOD(O47-1,9)&gt;=8,"—",16*O47-15),"Err"))))</f>
        <v>5761</v>
      </c>
      <c r="P48" s="7">
        <f>IF(OR(O$46="S",O$46="",O$46="STD",O$46="A",O$46="AES",O$46="F",O$46="Fiber")," ",IF(OR(O$46="FS",O$46="D",O$46="DIS"),IF(MOD(O47,9)=0,"—",16*O47),IF(OR(O$46="M",O$46="MADI"),"—",IF(OR(O$46="IPI",O$46="IP in"),IF(MOD(O47-1,9)&gt;=8,"—",16*O47),"Err"))))</f>
        <v>5776</v>
      </c>
      <c r="Q48" s="9">
        <f>IF(OR(Q$46="S",Q$46="",Q$46="STD",Q$46="A",Q$46="AES",Q$46="F",Q$46="Fiber")," ",IF(OR(Q$46="FS",Q$46="D",Q$46="DIS"),IF(MOD(Q47,9)=0,"—",16*Q47-15),IF(OR(Q$46="M",Q$46="MADI"),"—",IF(OR(Q$46="IPI",Q$46="IP in"),IF(MOD(Q47-1,9)&gt;=8,"—",16*Q47-15),"Err"))))</f>
        <v>5617</v>
      </c>
      <c r="R48" s="7">
        <f>IF(OR(Q$46="S",Q$46="",Q$46="STD",Q$46="A",Q$46="AES",Q$46="F",Q$46="Fiber")," ",IF(OR(Q$46="FS",Q$46="D",Q$46="DIS"),IF(MOD(Q47,9)=0,"—",16*Q47),IF(OR(Q$46="M",Q$46="MADI"),"—",IF(OR(Q$46="IPI",Q$46="IP in"),IF(MOD(Q47-1,9)&gt;=8,"—",16*Q47),"Err"))))</f>
        <v>5632</v>
      </c>
      <c r="S48" s="9">
        <f>IF(OR(S$46="S",S$46="",S$46="STD",S$46="A",S$46="AES",S$46="F",S$46="Fiber")," ",IF(OR(S$46="FS",S$46="D",S$46="DIS"),IF(MOD(S47,9)=0,"—",16*S47-15),IF(OR(S$46="M",S$46="MADI"),"—",IF(OR(S$46="IPI",S$46="IP in"),IF(MOD(S47-1,9)&gt;=8,"—",16*S47-15),"Err"))))</f>
        <v>5473</v>
      </c>
      <c r="T48" s="7">
        <f>IF(OR(S$46="S",S$46="",S$46="STD",S$46="A",S$46="AES",S$46="F",S$46="Fiber")," ",IF(OR(S$46="FS",S$46="D",S$46="DIS"),IF(MOD(S47,9)=0,"—",16*S47),IF(OR(S$46="M",S$46="MADI"),"—",IF(OR(S$46="IPI",S$46="IP in"),IF(MOD(S47-1,9)&gt;=8,"—",16*S47),"Err"))))</f>
        <v>5488</v>
      </c>
      <c r="U48" s="9">
        <f>IF(OR(U$46="S",U$46="",U$46="STD",U$46="A",U$46="AES",U$46="F",U$46="Fiber")," ",IF(OR(U$46="FS",U$46="D",U$46="DIS"),IF(MOD(U47,9)=0,"—",16*U47-15),IF(OR(U$46="M",U$46="MADI"),"—",IF(OR(U$46="IPI",U$46="IP in"),IF(MOD(U47-1,9)&gt;=8,"—",16*U47-15),"Err"))))</f>
        <v>5329</v>
      </c>
      <c r="V48" s="7">
        <f>IF(OR(U$46="S",U$46="",U$46="STD",U$46="A",U$46="AES",U$46="F",U$46="Fiber")," ",IF(OR(U$46="FS",U$46="D",U$46="DIS"),IF(MOD(U47,9)=0,"—",16*U47),IF(OR(U$46="M",U$46="MADI"),"—",IF(OR(U$46="IPI",U$46="IP in"),IF(MOD(U47-1,9)&gt;=8,"—",16*U47),"Err"))))</f>
        <v>5344</v>
      </c>
      <c r="W48" s="9">
        <f>IF(OR(W$46="S",W$46="",W$46="STD",W$46="A",W$46="AES",W$46="F",W$46="Fiber")," ",IF(OR(W$46="FS",W$46="D",W$46="DIS"),IF(MOD(W47,9)=0,"—",16*W47-15),IF(OR(W$46="M",W$46="MADI"),"—",IF(OR(W$46="IPI",W$46="IP in"),IF(MOD(W47-1,9)&gt;=8,"—",16*W47-15),"Err"))))</f>
        <v>5185</v>
      </c>
      <c r="X48" s="7">
        <f>IF(OR(W$46="S",W$46="",W$46="STD",W$46="A",W$46="AES",W$46="F",W$46="Fiber")," ",IF(OR(W$46="FS",W$46="D",W$46="DIS"),IF(MOD(W47,9)=0,"—",16*W47),IF(OR(W$46="M",W$46="MADI"),"—",IF(OR(W$46="IPI",W$46="IP in"),IF(MOD(W47-1,9)&gt;=8,"—",16*W47),"Err"))))</f>
        <v>5200</v>
      </c>
      <c r="Y48" s="9">
        <f>IF(OR(Y$46="S",Y$46="",Y$46="STD",Y$46="A",Y$46="AES",Y$46="F",Y$46="Fiber")," ",IF(OR(Y$46="FS",Y$46="D",Y$46="DIS"),IF(MOD(Y47,9)=0,"—",16*Y47-15),IF(OR(Y$46="M",Y$46="MADI"),"—",IF(OR(Y$46="IPI",Y$46="IP in"),IF(MOD(Y47-1,9)&gt;=8,"—",16*Y47-15),"Err"))))</f>
        <v>5041</v>
      </c>
      <c r="Z48" s="7">
        <f>IF(OR(Y$46="S",Y$46="",Y$46="STD",Y$46="A",Y$46="AES",Y$46="F",Y$46="Fiber")," ",IF(OR(Y$46="FS",Y$46="D",Y$46="DIS"),IF(MOD(Y47,9)=0,"—",16*Y47),IF(OR(Y$46="M",Y$46="MADI"),"—",IF(OR(Y$46="IPI",Y$46="IP in"),IF(MOD(Y47-1,9)&gt;=8,"—",16*Y47),"Err"))))</f>
        <v>5056</v>
      </c>
      <c r="AA48" s="9">
        <f>IF(OR(AA$46="S",AA$46="",AA$46="STD",AA$46="A",AA$46="AES",AA$46="F",AA$46="Fiber")," ",IF(OR(AA$46="FS",AA$46="D",AA$46="DIS"),IF(MOD(AA47,9)=0,"—",16*AA47-15),IF(OR(AA$46="M",AA$46="MADI"),"—",IF(OR(AA$46="IPI",AA$46="IP in"),IF(MOD(AA47-1,9)&gt;=8,"—",16*AA47-15),"Err"))))</f>
        <v>4897</v>
      </c>
      <c r="AB48" s="7">
        <f>IF(OR(AA$46="S",AA$46="",AA$46="STD",AA$46="A",AA$46="AES",AA$46="F",AA$46="Fiber")," ",IF(OR(AA$46="FS",AA$46="D",AA$46="DIS"),IF(MOD(AA47,9)=0,"—",16*AA47),IF(OR(AA$46="M",AA$46="MADI"),"—",IF(OR(AA$46="IPI",AA$46="IP in"),IF(MOD(AA47-1,9)&gt;=8,"—",16*AA47),"Err"))))</f>
        <v>4912</v>
      </c>
      <c r="AC48" s="9">
        <f>IF(OR(AC$46="S",AC$46="",AC$46="STD",AC$46="A",AC$46="AES",AC$46="F",AC$46="Fiber")," ",IF(OR(AC$46="FS",AC$46="D",AC$46="DIS"),IF(MOD(AC47,9)=0,"—",16*AC47-15),IF(OR(AC$46="M",AC$46="MADI"),"—",IF(OR(AC$46="IPI",AC$46="IP in"),IF(MOD(AC47-1,9)&gt;=8,"—",16*AC47-15),"Err"))))</f>
        <v>4753</v>
      </c>
      <c r="AD48" s="7">
        <f>IF(OR(AC$46="S",AC$46="",AC$46="STD",AC$46="A",AC$46="AES",AC$46="F",AC$46="Fiber")," ",IF(OR(AC$46="FS",AC$46="D",AC$46="DIS"),IF(MOD(AC47,9)=0,"—",16*AC47),IF(OR(AC$46="M",AC$46="MADI"),"—",IF(OR(AC$46="IPI",AC$46="IP in"),IF(MOD(AC47-1,9)&gt;=8,"—",16*AC47),"Err"))))</f>
        <v>4768</v>
      </c>
      <c r="AE48" s="9">
        <f>IF(OR(AE$46="S",AE$46="",AE$46="STD",AE$46="A",AE$46="AES",AE$46="F",AE$46="Fiber")," ",IF(OR(AE$46="FS",AE$46="D",AE$46="DIS"),IF(MOD(AE47,9)=0,"—",16*AE47-15),IF(OR(AE$46="M",AE$46="MADI"),"—",IF(OR(AE$46="IPI",AE$46="IP in"),IF(MOD(AE47-1,9)&gt;=8,"—",16*AE47-15),"Err"))))</f>
        <v>4609</v>
      </c>
      <c r="AF48" s="7">
        <f>IF(OR(AE$46="S",AE$46="",AE$46="STD",AE$46="A",AE$46="AES",AE$46="F",AE$46="Fiber")," ",IF(OR(AE$46="FS",AE$46="D",AE$46="DIS"),IF(MOD(AE47,9)=0,"—",16*AE47),IF(OR(AE$46="M",AE$46="MADI"),"—",IF(OR(AE$46="IPI",AE$46="IP in"),IF(MOD(AE47-1,9)&gt;=8,"—",16*AE47),"Err"))))</f>
        <v>4624</v>
      </c>
      <c r="AG48" s="9">
        <f>IF(OR(AG$46="S",AG$46="",AG$46="STD",AG$46="A",AG$46="AES",AG$46="F",AG$46="Fiber")," ",IF(OR(AG$46="FS",AG$46="D",AG$46="DIS"),IF(MOD(AG47,9)=0,"—",16*AG47-15),IF(OR(AG$46="M",AG$46="MADI"),"—",IF(OR(AG$46="IPI",AG$46="IP in"),IF(MOD(AG47-1,9)&gt;=8,"—",16*AG47-15),"Err"))))</f>
        <v>2161</v>
      </c>
      <c r="AH48" s="7">
        <f>IF(OR(AG$46="S",AG$46="",AG$46="STD",AG$46="A",AG$46="AES",AG$46="F",AG$46="Fiber")," ",IF(OR(AG$46="FS",AG$46="D",AG$46="DIS"),IF(MOD(AG47,9)=0,"—",16*AG47),IF(OR(AG$46="M",AG$46="MADI"),"—",IF(OR(AG$46="IPI",AG$46="IP in"),IF(MOD(AG47-1,9)&gt;=8,"—",16*AG47),"Err"))))</f>
        <v>2176</v>
      </c>
      <c r="AI48" s="9">
        <f>IF(OR(AI$46="S",AI$46="",AI$46="STD",AI$46="A",AI$46="AES",AI$46="F",AI$46="Fiber")," ",IF(OR(AI$46="FS",AI$46="D",AI$46="DIS"),IF(MOD(AI47,9)=0,"—",16*AI47-15),IF(OR(AI$46="M",AI$46="MADI"),"—",IF(OR(AI$46="IPI",AI$46="IP in"),IF(MOD(AI47-1,9)&gt;=8,"—",16*AI47-15),"Err"))))</f>
        <v>2017</v>
      </c>
      <c r="AJ48" s="7">
        <f>IF(OR(AI$46="S",AI$46="",AI$46="STD",AI$46="A",AI$46="AES",AI$46="F",AI$46="Fiber")," ",IF(OR(AI$46="FS",AI$46="D",AI$46="DIS"),IF(MOD(AI47,9)=0,"—",16*AI47),IF(OR(AI$46="M",AI$46="MADI"),"—",IF(OR(AI$46="IPI",AI$46="IP in"),IF(MOD(AI47-1,9)&gt;=8,"—",16*AI47),"Err"))))</f>
        <v>2032</v>
      </c>
      <c r="AK48" s="9">
        <f>IF(OR(AK$46="S",AK$46="",AK$46="STD",AK$46="A",AK$46="AES",AK$46="F",AK$46="Fiber")," ",IF(OR(AK$46="FS",AK$46="D",AK$46="DIS"),IF(MOD(AK47,9)=0,"—",16*AK47-15),IF(OR(AK$46="M",AK$46="MADI"),"—",IF(OR(AK$46="IPI",AK$46="IP in"),IF(MOD(AK47-1,9)&gt;=8,"—",16*AK47-15),"Err"))))</f>
        <v>1873</v>
      </c>
      <c r="AL48" s="7">
        <f>IF(OR(AK$46="S",AK$46="",AK$46="STD",AK$46="A",AK$46="AES",AK$46="F",AK$46="Fiber")," ",IF(OR(AK$46="FS",AK$46="D",AK$46="DIS"),IF(MOD(AK47,9)=0,"—",16*AK47),IF(OR(AK$46="M",AK$46="MADI"),"—",IF(OR(AK$46="IPI",AK$46="IP in"),IF(MOD(AK47-1,9)&gt;=8,"—",16*AK47),"Err"))))</f>
        <v>1888</v>
      </c>
      <c r="AM48" s="9">
        <f>IF(OR(AM$46="S",AM$46="",AM$46="STD",AM$46="A",AM$46="AES",AM$46="F",AM$46="Fiber")," ",IF(OR(AM$46="FS",AM$46="D",AM$46="DIS"),IF(MOD(AM47,9)=0,"—",16*AM47-15),IF(OR(AM$46="M",AM$46="MADI"),"—",IF(OR(AM$46="IPI",AM$46="IP in"),IF(MOD(AM47-1,9)&gt;=8,"—",16*AM47-15),"Err"))))</f>
        <v>1729</v>
      </c>
      <c r="AN48" s="7">
        <f>IF(OR(AM$46="S",AM$46="",AM$46="STD",AM$46="A",AM$46="AES",AM$46="F",AM$46="Fiber")," ",IF(OR(AM$46="FS",AM$46="D",AM$46="DIS"),IF(MOD(AM47,9)=0,"—",16*AM47),IF(OR(AM$46="M",AM$46="MADI"),"—",IF(OR(AM$46="IPI",AM$46="IP in"),IF(MOD(AM47-1,9)&gt;=8,"—",16*AM47),"Err"))))</f>
        <v>1744</v>
      </c>
      <c r="AO48" s="9">
        <f>IF(OR(AO$46="S",AO$46="",AO$46="STD",AO$46="A",AO$46="AES",AO$46="F",AO$46="Fiber")," ",IF(OR(AO$46="FS",AO$46="D",AO$46="DIS"),IF(MOD(AO47,9)=0,"—",16*AO47-15),IF(OR(AO$46="M",AO$46="MADI"),"—",IF(OR(AO$46="IPI",AO$46="IP in"),IF(MOD(AO47-1,9)&gt;=8,"—",16*AO47-15),"Err"))))</f>
        <v>1585</v>
      </c>
      <c r="AP48" s="7">
        <f>IF(OR(AO$46="S",AO$46="",AO$46="STD",AO$46="A",AO$46="AES",AO$46="F",AO$46="Fiber")," ",IF(OR(AO$46="FS",AO$46="D",AO$46="DIS"),IF(MOD(AO47,9)=0,"—",16*AO47),IF(OR(AO$46="M",AO$46="MADI"),"—",IF(OR(AO$46="IPI",AO$46="IP in"),IF(MOD(AO47-1,9)&gt;=8,"—",16*AO47),"Err"))))</f>
        <v>1600</v>
      </c>
      <c r="AQ48" s="9">
        <f>IF(OR(AQ$46="S",AQ$46="",AQ$46="STD",AQ$46="A",AQ$46="AES",AQ$46="F",AQ$46="Fiber")," ",IF(OR(AQ$46="FS",AQ$46="D",AQ$46="DIS"),IF(MOD(AQ47,9)=0,"—",16*AQ47-15),IF(OR(AQ$46="M",AQ$46="MADI"),"—",IF(OR(AQ$46="IPI",AQ$46="IP in"),IF(MOD(AQ47-1,9)&gt;=8,"—",16*AQ47-15),"Err"))))</f>
        <v>1441</v>
      </c>
      <c r="AR48" s="7">
        <f>IF(OR(AQ$46="S",AQ$46="",AQ$46="STD",AQ$46="A",AQ$46="AES",AQ$46="F",AQ$46="Fiber")," ",IF(OR(AQ$46="FS",AQ$46="D",AQ$46="DIS"),IF(MOD(AQ47,9)=0,"—",16*AQ47),IF(OR(AQ$46="M",AQ$46="MADI"),"—",IF(OR(AQ$46="IPI",AQ$46="IP in"),IF(MOD(AQ47-1,9)&gt;=8,"—",16*AQ47),"Err"))))</f>
        <v>1456</v>
      </c>
      <c r="AS48" s="9">
        <f>IF(OR(AS$46="S",AS$46="",AS$46="STD",AS$46="A",AS$46="AES",AS$46="F",AS$46="Fiber")," ",IF(OR(AS$46="FS",AS$46="D",AS$46="DIS"),IF(MOD(AS47,9)=0,"—",16*AS47-15),IF(OR(AS$46="M",AS$46="MADI"),"—",IF(OR(AS$46="IPI",AS$46="IP in"),IF(MOD(AS47-1,9)&gt;=8,"—",16*AS47-15),"Err"))))</f>
        <v>1297</v>
      </c>
      <c r="AT48" s="7">
        <f>IF(OR(AS$46="S",AS$46="",AS$46="STD",AS$46="A",AS$46="AES",AS$46="F",AS$46="Fiber")," ",IF(OR(AS$46="FS",AS$46="D",AS$46="DIS"),IF(MOD(AS47,9)=0,"—",16*AS47),IF(OR(AS$46="M",AS$46="MADI"),"—",IF(OR(AS$46="IPI",AS$46="IP in"),IF(MOD(AS47-1,9)&gt;=8,"—",16*AS47),"Err"))))</f>
        <v>1312</v>
      </c>
      <c r="AU48" s="9">
        <f>IF(OR(AU$46="S",AU$46="",AU$46="STD",AU$46="A",AU$46="AES",AU$46="F",AU$46="Fiber")," ",IF(OR(AU$46="FS",AU$46="D",AU$46="DIS"),IF(MOD(AU47,9)=0,"—",16*AU47-15),IF(OR(AU$46="M",AU$46="MADI"),"—",IF(OR(AU$46="IPI",AU$46="IP in"),IF(MOD(AU47-1,9)&gt;=8,"—",16*AU47-15),"Err"))))</f>
        <v>1153</v>
      </c>
      <c r="AV48" s="7">
        <f>IF(OR(AU$46="S",AU$46="",AU$46="STD",AU$46="A",AU$46="AES",AU$46="F",AU$46="Fiber")," ",IF(OR(AU$46="FS",AU$46="D",AU$46="DIS"),IF(MOD(AU47,9)=0,"—",16*AU47),IF(OR(AU$46="M",AU$46="MADI"),"—",IF(OR(AU$46="IPI",AU$46="IP in"),IF(MOD(AU47-1,9)&gt;=8,"—",16*AU47),"Err"))))</f>
        <v>1168</v>
      </c>
      <c r="AW48" s="9">
        <f>IF(OR(AW$46="S",AW$46="",AW$46="STD",AW$46="A",AW$46="AES",AW$46="F",AW$46="Fiber")," ",IF(OR(AW$46="FS",AW$46="D",AW$46="DIS"),IF(MOD(AW47,9)=0,"—",16*AW47-15),IF(OR(AW$46="M",AW$46="MADI"),"—",IF(OR(AW$46="IPI",AW$46="IP in"),IF(MOD(AW47-1,9)&gt;=8,"—",16*AW47-15),"Err"))))</f>
        <v>1009</v>
      </c>
      <c r="AX48" s="7">
        <f>IF(OR(AW$46="S",AW$46="",AW$46="STD",AW$46="A",AW$46="AES",AW$46="F",AW$46="Fiber")," ",IF(OR(AW$46="FS",AW$46="D",AW$46="DIS"),IF(MOD(AW47,9)=0,"—",16*AW47),IF(OR(AW$46="M",AW$46="MADI"),"—",IF(OR(AW$46="IPI",AW$46="IP in"),IF(MOD(AW47-1,9)&gt;=8,"—",16*AW47),"Err"))))</f>
        <v>1024</v>
      </c>
      <c r="AY48" s="9">
        <f>IF(OR(AY$46="S",AY$46="",AY$46="STD",AY$46="A",AY$46="AES",AY$46="F",AY$46="Fiber")," ",IF(OR(AY$46="FS",AY$46="D",AY$46="DIS"),IF(MOD(AY47,9)=0,"—",16*AY47-15),IF(OR(AY$46="M",AY$46="MADI"),"—",IF(OR(AY$46="IPI",AY$46="IP in"),IF(MOD(AY47-1,9)&gt;=8,"—",16*AY47-15),"Err"))))</f>
        <v>865</v>
      </c>
      <c r="AZ48" s="7">
        <f>IF(OR(AY$46="S",AY$46="",AY$46="STD",AY$46="A",AY$46="AES",AY$46="F",AY$46="Fiber")," ",IF(OR(AY$46="FS",AY$46="D",AY$46="DIS"),IF(MOD(AY47,9)=0,"—",16*AY47),IF(OR(AY$46="M",AY$46="MADI"),"—",IF(OR(AY$46="IPI",AY$46="IP in"),IF(MOD(AY47-1,9)&gt;=8,"—",16*AY47),"Err"))))</f>
        <v>880</v>
      </c>
      <c r="BA48" s="9" t="str">
        <f>IF(OR(BA$46="S",BA$46="",BA$46="STD",BA$46="A",BA$46="AES",BA$46="F",BA$46="Fiber")," ",IF(OR(BA$46="FS",BA$46="D",BA$46="DIS"),IF(MOD(BA47,9)=0,"—",16*BA47-15),IF(OR(BA$46="M",BA$46="MADI"),"—",IF(OR(BA$46="IPI",BA$46="IP in"),IF(MOD(BA47-1,9)&gt;=8,"—",16*BA47-15),"Err"))))</f>
        <v xml:space="preserve"> </v>
      </c>
      <c r="BB48" s="7" t="str">
        <f>IF(OR(BA$46="S",BA$46="",BA$46="STD",BA$46="A",BA$46="AES",BA$46="F",BA$46="Fiber")," ",IF(OR(BA$46="FS",BA$46="D",BA$46="DIS"),IF(MOD(BA47,9)=0,"—",16*BA47),IF(OR(BA$46="M",BA$46="MADI"),"—",IF(OR(BA$46="IPI",BA$46="IP in"),IF(MOD(BA47-1,9)&gt;=8,"—",16*BA47),"Err"))))</f>
        <v xml:space="preserve"> </v>
      </c>
      <c r="BC48" s="9" t="str">
        <f>IF(OR(BC$46="S",BC$46="",BC$46="STD",BC$46="A",BC$46="AES",BC$46="F",BC$46="Fiber")," ",IF(OR(BC$46="FS",BC$46="D",BC$46="DIS"),IF(MOD(BC47,9)=0,"—",16*BC47-15),IF(OR(BC$46="M",BC$46="MADI"),"—",IF(OR(BC$46="IPI",BC$46="IP in"),IF(MOD(BC47-1,9)&gt;=8,"—",16*BC47-15),"Err"))))</f>
        <v xml:space="preserve"> </v>
      </c>
      <c r="BD48" s="7" t="str">
        <f>IF(OR(BC$46="S",BC$46="",BC$46="STD",BC$46="A",BC$46="AES",BC$46="F",BC$46="Fiber")," ",IF(OR(BC$46="FS",BC$46="D",BC$46="DIS"),IF(MOD(BC47,9)=0,"—",16*BC47),IF(OR(BC$46="M",BC$46="MADI"),"—",IF(OR(BC$46="IPI",BC$46="IP in"),IF(MOD(BC47-1,9)&gt;=8,"—",16*BC47),"Err"))))</f>
        <v xml:space="preserve"> </v>
      </c>
      <c r="BE48" s="9" t="str">
        <f>IF(OR(BE$46="S",BE$46="",BE$46="STD",BE$46="A",BE$46="AES",BE$46="F",BE$46="Fiber")," ",IF(OR(BE$46="FS",BE$46="D",BE$46="DIS"),IF(MOD(BE47,9)=0,"—",16*BE47-15),IF(OR(BE$46="M",BE$46="MADI"),"—",IF(OR(BE$46="IPI",BE$46="IP in"),IF(MOD(BE47-1,9)&gt;=8,"—",16*BE47-15),"Err"))))</f>
        <v>—</v>
      </c>
      <c r="BF48" s="7" t="str">
        <f>IF(OR(BE$46="S",BE$46="",BE$46="STD",BE$46="A",BE$46="AES",BE$46="F",BE$46="Fiber")," ",IF(OR(BE$46="FS",BE$46="D",BE$46="DIS"),IF(MOD(BE47,9)=0,"—",16*BE47),IF(OR(BE$46="M",BE$46="MADI"),"—",IF(OR(BE$46="IPI",BE$46="IP in"),IF(MOD(BE47-1,9)&gt;=8,"—",16*BE47),"Err"))))</f>
        <v>—</v>
      </c>
      <c r="BG48" s="9">
        <f>IF(OR(BG$46="S",BG$46="",BG$46="STD",BG$46="A",BG$46="AES",BG$46="F",BG$46="Fiber")," ",IF(OR(BG$46="FS",BG$46="D",BG$46="DIS"),IF(MOD(BG47,9)=0,"—",16*BG47-15),IF(OR(BG$46="M",BG$46="MADI"),"—",IF(OR(BG$46="IPI",BG$46="IP in"),IF(MOD(BG47-1,9)&gt;=8,"—",16*BG47-15),"Err"))))</f>
        <v>289</v>
      </c>
      <c r="BH48" s="7">
        <f>IF(OR(BG$46="S",BG$46="",BG$46="STD",BG$46="A",BG$46="AES",BG$46="F",BG$46="Fiber")," ",IF(OR(BG$46="FS",BG$46="D",BG$46="DIS"),IF(MOD(BG47,9)=0,"—",16*BG47),IF(OR(BG$46="M",BG$46="MADI"),"—",IF(OR(BG$46="IPI",BG$46="IP in"),IF(MOD(BG47-1,9)&gt;=8,"—",16*BG47),"Err"))))</f>
        <v>304</v>
      </c>
      <c r="BI48" s="9" t="str">
        <f>IF(OR(BI$46="S",BI$46="",BI$46="STD",BI$46="A",BI$46="AES",BI$46="F",BI$46="Fiber")," ",IF(OR(BI$46="FS",BI$46="D",BI$46="DIS"),IF(MOD(BI47,9)=0,"—",16*BI47-15),IF(OR(BI$46="M",BI$46="MADI"),"—",IF(OR(BI$46="IPI",BI$46="IP in"),IF(MOD(BI47-1,9)&gt;=8,"—",16*BI47-15),"Err"))))</f>
        <v xml:space="preserve"> </v>
      </c>
      <c r="BJ48" s="7" t="str">
        <f>IF(OR(BI$46="S",BI$46="",BI$46="STD",BI$46="A",BI$46="AES",BI$46="F",BI$46="Fiber")," ",IF(OR(BI$46="FS",BI$46="D",BI$46="DIS"),IF(MOD(BI47,9)=0,"—",16*BI47),IF(OR(BI$46="M",BI$46="MADI"),"—",IF(OR(BI$46="IPI",BI$46="IP in"),IF(MOD(BI47-1,9)&gt;=8,"—",16*BI47),"Err"))))</f>
        <v xml:space="preserve"> </v>
      </c>
      <c r="BK48" s="9" t="str">
        <f>IF(OR(BK$46="S",BK$46="",BK$46="STD",BK$46="A",BK$46="AES",BK$46="F",BK$46="Fiber")," ",IF(OR(BK$46="FS",BK$46="D",BK$46="DIS"),IF(MOD(BK47,9)=0,"—",16*BK47-15),IF(OR(BK$46="M",BK$46="MADI"),"—",IF(OR(BK$46="IPI",BK$46="IP in"),IF(MOD(BK47-1,9)&gt;=8,"—",16*BK47-15),"Err"))))</f>
        <v xml:space="preserve"> </v>
      </c>
      <c r="BL48" s="7" t="str">
        <f>IF(OR(BK$46="S",BK$46="",BK$46="STD",BK$46="A",BK$46="AES",BK$46="F",BK$46="Fiber")," ",IF(OR(BK$46="FS",BK$46="D",BK$46="DIS"),IF(MOD(BK47,9)=0,"—",16*BK47),IF(OR(BK$46="M",BK$46="MADI"),"—",IF(OR(BK$46="IPI",BK$46="IP in"),IF(MOD(BK47-1,9)&gt;=8,"—",16*BK47),"Err"))))</f>
        <v xml:space="preserve"> </v>
      </c>
      <c r="BM48" s="16"/>
      <c r="BN48" s="13" t="s">
        <v>23</v>
      </c>
      <c r="BR48" s="12" t="s">
        <v>10</v>
      </c>
    </row>
    <row r="49" spans="1:70" x14ac:dyDescent="0.25">
      <c r="A49" s="8">
        <f>(A$43)*9-7</f>
        <v>425</v>
      </c>
      <c r="B49" s="6"/>
      <c r="C49" s="8">
        <f>(C$43)*9-7</f>
        <v>416</v>
      </c>
      <c r="D49" s="6"/>
      <c r="E49" s="8">
        <f>(E$43)*9-7</f>
        <v>407</v>
      </c>
      <c r="F49" s="6"/>
      <c r="G49" s="8">
        <f>(G$43)*9-7</f>
        <v>398</v>
      </c>
      <c r="H49" s="6"/>
      <c r="I49" s="8">
        <f>(I$43)*9-7</f>
        <v>389</v>
      </c>
      <c r="J49" s="6"/>
      <c r="K49" s="8">
        <f>(K$43)*9-7</f>
        <v>380</v>
      </c>
      <c r="L49" s="6"/>
      <c r="M49" s="8">
        <f>(M$43)*9-7</f>
        <v>371</v>
      </c>
      <c r="N49" s="6"/>
      <c r="O49" s="8">
        <f>(O$43)*9-7</f>
        <v>362</v>
      </c>
      <c r="P49" s="6"/>
      <c r="Q49" s="8">
        <f>(Q$43)*9-7</f>
        <v>353</v>
      </c>
      <c r="R49" s="6"/>
      <c r="S49" s="8">
        <f>(S$43)*9-7</f>
        <v>344</v>
      </c>
      <c r="T49" s="6"/>
      <c r="U49" s="8">
        <f>(U$43)*9-7</f>
        <v>335</v>
      </c>
      <c r="V49" s="6"/>
      <c r="W49" s="8">
        <f>(W$43)*9-7</f>
        <v>326</v>
      </c>
      <c r="X49" s="6"/>
      <c r="Y49" s="8">
        <f>(Y$43)*9-7</f>
        <v>317</v>
      </c>
      <c r="Z49" s="6"/>
      <c r="AA49" s="8">
        <f>(AA$43)*9-7</f>
        <v>308</v>
      </c>
      <c r="AB49" s="6"/>
      <c r="AC49" s="8">
        <f>(AC$43)*9-7</f>
        <v>299</v>
      </c>
      <c r="AD49" s="6"/>
      <c r="AE49" s="8">
        <f>(AE$43)*9-7</f>
        <v>290</v>
      </c>
      <c r="AF49" s="6"/>
      <c r="AG49" s="8">
        <f>(AG$43)*9-7</f>
        <v>137</v>
      </c>
      <c r="AH49" s="6"/>
      <c r="AI49" s="8">
        <f>(AI$43)*9-7</f>
        <v>128</v>
      </c>
      <c r="AJ49" s="6"/>
      <c r="AK49" s="8">
        <f>(AK$43)*9-7</f>
        <v>119</v>
      </c>
      <c r="AL49" s="6"/>
      <c r="AM49" s="8">
        <f>(AM$43)*9-7</f>
        <v>110</v>
      </c>
      <c r="AN49" s="6"/>
      <c r="AO49" s="8">
        <f>(AO$43)*9-7</f>
        <v>101</v>
      </c>
      <c r="AP49" s="6"/>
      <c r="AQ49" s="8">
        <f>(AQ$43)*9-7</f>
        <v>92</v>
      </c>
      <c r="AR49" s="6"/>
      <c r="AS49" s="8">
        <f>(AS$43)*9-7</f>
        <v>83</v>
      </c>
      <c r="AT49" s="6"/>
      <c r="AU49" s="8">
        <f>(AU$43)*9-7</f>
        <v>74</v>
      </c>
      <c r="AV49" s="6"/>
      <c r="AW49" s="8">
        <f>(AW$43)*9-7</f>
        <v>65</v>
      </c>
      <c r="AX49" s="6"/>
      <c r="AY49" s="8">
        <f>(AY$43)*9-7</f>
        <v>56</v>
      </c>
      <c r="AZ49" s="6"/>
      <c r="BA49" s="8">
        <f>(BA$43)*9-7</f>
        <v>47</v>
      </c>
      <c r="BB49" s="6"/>
      <c r="BC49" s="8">
        <f>(BC$43)*9-7</f>
        <v>38</v>
      </c>
      <c r="BD49" s="6"/>
      <c r="BE49" s="8">
        <f>(BE$43)*9-7</f>
        <v>29</v>
      </c>
      <c r="BF49" s="6"/>
      <c r="BG49" s="8">
        <f>(BG$43)*9-7</f>
        <v>20</v>
      </c>
      <c r="BH49" s="6"/>
      <c r="BI49" s="8">
        <f>(BI$43)*9-7</f>
        <v>11</v>
      </c>
      <c r="BJ49" s="6"/>
      <c r="BK49" s="8">
        <f>(BK$43)*9-7</f>
        <v>2</v>
      </c>
      <c r="BL49" s="6"/>
      <c r="BM49" s="17"/>
      <c r="BN49" s="15" t="s">
        <v>15</v>
      </c>
      <c r="BR49" s="12" t="s">
        <v>16</v>
      </c>
    </row>
    <row r="50" spans="1:70" x14ac:dyDescent="0.25">
      <c r="A50" s="9">
        <f>IF(OR(A$46="S",A$46="",A$46="STD",A$46="A",A$46="AES",A$46="F",A$46="Fiber")," ",IF(OR(A$46="FS",A$46="D",A$46="DIS"),IF(MOD(A49,9)=0,"—",16*A49-15),IF(OR(A$46="M",A$46="MADI"),"—",IF(OR(A$46="IPI",A$46="IP in"),IF(MOD(A49-1,9)&gt;=8,"—",16*A49-15),"Err"))))</f>
        <v>6785</v>
      </c>
      <c r="B50" s="7">
        <f>IF(OR(A$46="S",A$46="",A$46="STD",A$46="A",A$46="AES",A$46="F",A$46="Fiber")," ",IF(OR(A$46="FS",A$46="D",A$46="DIS"),IF(MOD(A49,9)=0,"—",16*A49),IF(OR(A$46="M",A$46="MADI"),"—",IF(OR(A$46="IPI",A$46="IP in"),IF(MOD(A49-1,9)&gt;=8,"—",16*A49),"Err"))))</f>
        <v>6800</v>
      </c>
      <c r="C50" s="9">
        <f>IF(OR(C$46="S",C$46="",C$46="STD",C$46="A",C$46="AES",C$46="F",C$46="Fiber")," ",IF(OR(C$46="FS",C$46="D",C$46="DIS"),IF(MOD(C49,9)=0,"—",16*C49-15),IF(OR(C$46="M",C$46="MADI"),"—",IF(OR(C$46="IPI",C$46="IP in"),IF(MOD(C49-1,9)&gt;=8,"—",16*C49-15),"Err"))))</f>
        <v>6641</v>
      </c>
      <c r="D50" s="7">
        <f>IF(OR(C$46="S",C$46="",C$46="STD",C$46="A",C$46="AES",C$46="F",C$46="Fiber")," ",IF(OR(C$46="FS",C$46="D",C$46="DIS"),IF(MOD(C49,9)=0,"—",16*C49),IF(OR(C$46="M",C$46="MADI"),"—",IF(OR(C$46="IPI",C$46="IP in"),IF(MOD(C49-1,9)&gt;=8,"—",16*C49),"Err"))))</f>
        <v>6656</v>
      </c>
      <c r="E50" s="9">
        <f>IF(OR(E$46="S",E$46="",E$46="STD",E$46="A",E$46="AES",E$46="F",E$46="Fiber")," ",IF(OR(E$46="FS",E$46="D",E$46="DIS"),IF(MOD(E49,9)=0,"—",16*E49-15),IF(OR(E$46="M",E$46="MADI"),"—",IF(OR(E$46="IPI",E$46="IP in"),IF(MOD(E49-1,9)&gt;=8,"—",16*E49-15),"Err"))))</f>
        <v>6497</v>
      </c>
      <c r="F50" s="7">
        <f>IF(OR(E$46="S",E$46="",E$46="STD",E$46="A",E$46="AES",E$46="F",E$46="Fiber")," ",IF(OR(E$46="FS",E$46="D",E$46="DIS"),IF(MOD(E49,9)=0,"—",16*E49),IF(OR(E$46="M",E$46="MADI"),"—",IF(OR(E$46="IPI",E$46="IP in"),IF(MOD(E49-1,9)&gt;=8,"—",16*E49),"Err"))))</f>
        <v>6512</v>
      </c>
      <c r="G50" s="9">
        <f>IF(OR(G$46="S",G$46="",G$46="STD",G$46="A",G$46="AES",G$46="F",G$46="Fiber")," ",IF(OR(G$46="FS",G$46="D",G$46="DIS"),IF(MOD(G49,9)=0,"—",16*G49-15),IF(OR(G$46="M",G$46="MADI"),"—",IF(OR(G$46="IPI",G$46="IP in"),IF(MOD(G49-1,9)&gt;=8,"—",16*G49-15),"Err"))))</f>
        <v>6353</v>
      </c>
      <c r="H50" s="7">
        <f>IF(OR(G$46="S",G$46="",G$46="STD",G$46="A",G$46="AES",G$46="F",G$46="Fiber")," ",IF(OR(G$46="FS",G$46="D",G$46="DIS"),IF(MOD(G49,9)=0,"—",16*G49),IF(OR(G$46="M",G$46="MADI"),"—",IF(OR(G$46="IPI",G$46="IP in"),IF(MOD(G49-1,9)&gt;=8,"—",16*G49),"Err"))))</f>
        <v>6368</v>
      </c>
      <c r="I50" s="9">
        <f>IF(OR(I$46="S",I$46="",I$46="STD",I$46="A",I$46="AES",I$46="F",I$46="Fiber")," ",IF(OR(I$46="FS",I$46="D",I$46="DIS"),IF(MOD(I49,9)=0,"—",16*I49-15),IF(OR(I$46="M",I$46="MADI"),"—",IF(OR(I$46="IPI",I$46="IP in"),IF(MOD(I49-1,9)&gt;=8,"—",16*I49-15),"Err"))))</f>
        <v>6209</v>
      </c>
      <c r="J50" s="7">
        <f>IF(OR(I$46="S",I$46="",I$46="STD",I$46="A",I$46="AES",I$46="F",I$46="Fiber")," ",IF(OR(I$46="FS",I$46="D",I$46="DIS"),IF(MOD(I49,9)=0,"—",16*I49),IF(OR(I$46="M",I$46="MADI"),"—",IF(OR(I$46="IPI",I$46="IP in"),IF(MOD(I49-1,9)&gt;=8,"—",16*I49),"Err"))))</f>
        <v>6224</v>
      </c>
      <c r="K50" s="9">
        <f>IF(OR(K$46="S",K$46="",K$46="STD",K$46="A",K$46="AES",K$46="F",K$46="Fiber")," ",IF(OR(K$46="FS",K$46="D",K$46="DIS"),IF(MOD(K49,9)=0,"—",16*K49-15),IF(OR(K$46="M",K$46="MADI"),"—",IF(OR(K$46="IPI",K$46="IP in"),IF(MOD(K49-1,9)&gt;=8,"—",16*K49-15),"Err"))))</f>
        <v>6065</v>
      </c>
      <c r="L50" s="7">
        <f>IF(OR(K$46="S",K$46="",K$46="STD",K$46="A",K$46="AES",K$46="F",K$46="Fiber")," ",IF(OR(K$46="FS",K$46="D",K$46="DIS"),IF(MOD(K49,9)=0,"—",16*K49),IF(OR(K$46="M",K$46="MADI"),"—",IF(OR(K$46="IPI",K$46="IP in"),IF(MOD(K49-1,9)&gt;=8,"—",16*K49),"Err"))))</f>
        <v>6080</v>
      </c>
      <c r="M50" s="9">
        <f>IF(OR(M$46="S",M$46="",M$46="STD",M$46="A",M$46="AES",M$46="F",M$46="Fiber")," ",IF(OR(M$46="FS",M$46="D",M$46="DIS"),IF(MOD(M49,9)=0,"—",16*M49-15),IF(OR(M$46="M",M$46="MADI"),"—",IF(OR(M$46="IPI",M$46="IP in"),IF(MOD(M49-1,9)&gt;=8,"—",16*M49-15),"Err"))))</f>
        <v>5921</v>
      </c>
      <c r="N50" s="7">
        <f>IF(OR(M$46="S",M$46="",M$46="STD",M$46="A",M$46="AES",M$46="F",M$46="Fiber")," ",IF(OR(M$46="FS",M$46="D",M$46="DIS"),IF(MOD(M49,9)=0,"—",16*M49),IF(OR(M$46="M",M$46="MADI"),"—",IF(OR(M$46="IPI",M$46="IP in"),IF(MOD(M49-1,9)&gt;=8,"—",16*M49),"Err"))))</f>
        <v>5936</v>
      </c>
      <c r="O50" s="9">
        <f>IF(OR(O$46="S",O$46="",O$46="STD",O$46="A",O$46="AES",O$46="F",O$46="Fiber")," ",IF(OR(O$46="FS",O$46="D",O$46="DIS"),IF(MOD(O49,9)=0,"—",16*O49-15),IF(OR(O$46="M",O$46="MADI"),"—",IF(OR(O$46="IPI",O$46="IP in"),IF(MOD(O49-1,9)&gt;=8,"—",16*O49-15),"Err"))))</f>
        <v>5777</v>
      </c>
      <c r="P50" s="7">
        <f>IF(OR(O$46="S",O$46="",O$46="STD",O$46="A",O$46="AES",O$46="F",O$46="Fiber")," ",IF(OR(O$46="FS",O$46="D",O$46="DIS"),IF(MOD(O49,9)=0,"—",16*O49),IF(OR(O$46="M",O$46="MADI"),"—",IF(OR(O$46="IPI",O$46="IP in"),IF(MOD(O49-1,9)&gt;=8,"—",16*O49),"Err"))))</f>
        <v>5792</v>
      </c>
      <c r="Q50" s="9">
        <f>IF(OR(Q$46="S",Q$46="",Q$46="STD",Q$46="A",Q$46="AES",Q$46="F",Q$46="Fiber")," ",IF(OR(Q$46="FS",Q$46="D",Q$46="DIS"),IF(MOD(Q49,9)=0,"—",16*Q49-15),IF(OR(Q$46="M",Q$46="MADI"),"—",IF(OR(Q$46="IPI",Q$46="IP in"),IF(MOD(Q49-1,9)&gt;=8,"—",16*Q49-15),"Err"))))</f>
        <v>5633</v>
      </c>
      <c r="R50" s="7">
        <f>IF(OR(Q$46="S",Q$46="",Q$46="STD",Q$46="A",Q$46="AES",Q$46="F",Q$46="Fiber")," ",IF(OR(Q$46="FS",Q$46="D",Q$46="DIS"),IF(MOD(Q49,9)=0,"—",16*Q49),IF(OR(Q$46="M",Q$46="MADI"),"—",IF(OR(Q$46="IPI",Q$46="IP in"),IF(MOD(Q49-1,9)&gt;=8,"—",16*Q49),"Err"))))</f>
        <v>5648</v>
      </c>
      <c r="S50" s="9">
        <f>IF(OR(S$46="S",S$46="",S$46="STD",S$46="A",S$46="AES",S$46="F",S$46="Fiber")," ",IF(OR(S$46="FS",S$46="D",S$46="DIS"),IF(MOD(S49,9)=0,"—",16*S49-15),IF(OR(S$46="M",S$46="MADI"),"—",IF(OR(S$46="IPI",S$46="IP in"),IF(MOD(S49-1,9)&gt;=8,"—",16*S49-15),"Err"))))</f>
        <v>5489</v>
      </c>
      <c r="T50" s="7">
        <f>IF(OR(S$46="S",S$46="",S$46="STD",S$46="A",S$46="AES",S$46="F",S$46="Fiber")," ",IF(OR(S$46="FS",S$46="D",S$46="DIS"),IF(MOD(S49,9)=0,"—",16*S49),IF(OR(S$46="M",S$46="MADI"),"—",IF(OR(S$46="IPI",S$46="IP in"),IF(MOD(S49-1,9)&gt;=8,"—",16*S49),"Err"))))</f>
        <v>5504</v>
      </c>
      <c r="U50" s="9">
        <f>IF(OR(U$46="S",U$46="",U$46="STD",U$46="A",U$46="AES",U$46="F",U$46="Fiber")," ",IF(OR(U$46="FS",U$46="D",U$46="DIS"),IF(MOD(U49,9)=0,"—",16*U49-15),IF(OR(U$46="M",U$46="MADI"),"—",IF(OR(U$46="IPI",U$46="IP in"),IF(MOD(U49-1,9)&gt;=8,"—",16*U49-15),"Err"))))</f>
        <v>5345</v>
      </c>
      <c r="V50" s="7">
        <f>IF(OR(U$46="S",U$46="",U$46="STD",U$46="A",U$46="AES",U$46="F",U$46="Fiber")," ",IF(OR(U$46="FS",U$46="D",U$46="DIS"),IF(MOD(U49,9)=0,"—",16*U49),IF(OR(U$46="M",U$46="MADI"),"—",IF(OR(U$46="IPI",U$46="IP in"),IF(MOD(U49-1,9)&gt;=8,"—",16*U49),"Err"))))</f>
        <v>5360</v>
      </c>
      <c r="W50" s="9">
        <f>IF(OR(W$46="S",W$46="",W$46="STD",W$46="A",W$46="AES",W$46="F",W$46="Fiber")," ",IF(OR(W$46="FS",W$46="D",W$46="DIS"),IF(MOD(W49,9)=0,"—",16*W49-15),IF(OR(W$46="M",W$46="MADI"),"—",IF(OR(W$46="IPI",W$46="IP in"),IF(MOD(W49-1,9)&gt;=8,"—",16*W49-15),"Err"))))</f>
        <v>5201</v>
      </c>
      <c r="X50" s="7">
        <f>IF(OR(W$46="S",W$46="",W$46="STD",W$46="A",W$46="AES",W$46="F",W$46="Fiber")," ",IF(OR(W$46="FS",W$46="D",W$46="DIS"),IF(MOD(W49,9)=0,"—",16*W49),IF(OR(W$46="M",W$46="MADI"),"—",IF(OR(W$46="IPI",W$46="IP in"),IF(MOD(W49-1,9)&gt;=8,"—",16*W49),"Err"))))</f>
        <v>5216</v>
      </c>
      <c r="Y50" s="9">
        <f>IF(OR(Y$46="S",Y$46="",Y$46="STD",Y$46="A",Y$46="AES",Y$46="F",Y$46="Fiber")," ",IF(OR(Y$46="FS",Y$46="D",Y$46="DIS"),IF(MOD(Y49,9)=0,"—",16*Y49-15),IF(OR(Y$46="M",Y$46="MADI"),"—",IF(OR(Y$46="IPI",Y$46="IP in"),IF(MOD(Y49-1,9)&gt;=8,"—",16*Y49-15),"Err"))))</f>
        <v>5057</v>
      </c>
      <c r="Z50" s="7">
        <f>IF(OR(Y$46="S",Y$46="",Y$46="STD",Y$46="A",Y$46="AES",Y$46="F",Y$46="Fiber")," ",IF(OR(Y$46="FS",Y$46="D",Y$46="DIS"),IF(MOD(Y49,9)=0,"—",16*Y49),IF(OR(Y$46="M",Y$46="MADI"),"—",IF(OR(Y$46="IPI",Y$46="IP in"),IF(MOD(Y49-1,9)&gt;=8,"—",16*Y49),"Err"))))</f>
        <v>5072</v>
      </c>
      <c r="AA50" s="9">
        <f>IF(OR(AA$46="S",AA$46="",AA$46="STD",AA$46="A",AA$46="AES",AA$46="F",AA$46="Fiber")," ",IF(OR(AA$46="FS",AA$46="D",AA$46="DIS"),IF(MOD(AA49,9)=0,"—",16*AA49-15),IF(OR(AA$46="M",AA$46="MADI"),"—",IF(OR(AA$46="IPI",AA$46="IP in"),IF(MOD(AA49-1,9)&gt;=8,"—",16*AA49-15),"Err"))))</f>
        <v>4913</v>
      </c>
      <c r="AB50" s="7">
        <f>IF(OR(AA$46="S",AA$46="",AA$46="STD",AA$46="A",AA$46="AES",AA$46="F",AA$46="Fiber")," ",IF(OR(AA$46="FS",AA$46="D",AA$46="DIS"),IF(MOD(AA49,9)=0,"—",16*AA49),IF(OR(AA$46="M",AA$46="MADI"),"—",IF(OR(AA$46="IPI",AA$46="IP in"),IF(MOD(AA49-1,9)&gt;=8,"—",16*AA49),"Err"))))</f>
        <v>4928</v>
      </c>
      <c r="AC50" s="9">
        <f>IF(OR(AC$46="S",AC$46="",AC$46="STD",AC$46="A",AC$46="AES",AC$46="F",AC$46="Fiber")," ",IF(OR(AC$46="FS",AC$46="D",AC$46="DIS"),IF(MOD(AC49,9)=0,"—",16*AC49-15),IF(OR(AC$46="M",AC$46="MADI"),"—",IF(OR(AC$46="IPI",AC$46="IP in"),IF(MOD(AC49-1,9)&gt;=8,"—",16*AC49-15),"Err"))))</f>
        <v>4769</v>
      </c>
      <c r="AD50" s="7">
        <f>IF(OR(AC$46="S",AC$46="",AC$46="STD",AC$46="A",AC$46="AES",AC$46="F",AC$46="Fiber")," ",IF(OR(AC$46="FS",AC$46="D",AC$46="DIS"),IF(MOD(AC49,9)=0,"—",16*AC49),IF(OR(AC$46="M",AC$46="MADI"),"—",IF(OR(AC$46="IPI",AC$46="IP in"),IF(MOD(AC49-1,9)&gt;=8,"—",16*AC49),"Err"))))</f>
        <v>4784</v>
      </c>
      <c r="AE50" s="9">
        <f>IF(OR(AE$46="S",AE$46="",AE$46="STD",AE$46="A",AE$46="AES",AE$46="F",AE$46="Fiber")," ",IF(OR(AE$46="FS",AE$46="D",AE$46="DIS"),IF(MOD(AE49,9)=0,"—",16*AE49-15),IF(OR(AE$46="M",AE$46="MADI"),"—",IF(OR(AE$46="IPI",AE$46="IP in"),IF(MOD(AE49-1,9)&gt;=8,"—",16*AE49-15),"Err"))))</f>
        <v>4625</v>
      </c>
      <c r="AF50" s="7">
        <f>IF(OR(AE$46="S",AE$46="",AE$46="STD",AE$46="A",AE$46="AES",AE$46="F",AE$46="Fiber")," ",IF(OR(AE$46="FS",AE$46="D",AE$46="DIS"),IF(MOD(AE49,9)=0,"—",16*AE49),IF(OR(AE$46="M",AE$46="MADI"),"—",IF(OR(AE$46="IPI",AE$46="IP in"),IF(MOD(AE49-1,9)&gt;=8,"—",16*AE49),"Err"))))</f>
        <v>4640</v>
      </c>
      <c r="AG50" s="9">
        <f>IF(OR(AG$46="S",AG$46="",AG$46="STD",AG$46="A",AG$46="AES",AG$46="F",AG$46="Fiber")," ",IF(OR(AG$46="FS",AG$46="D",AG$46="DIS"),IF(MOD(AG49,9)=0,"—",16*AG49-15),IF(OR(AG$46="M",AG$46="MADI"),"—",IF(OR(AG$46="IPI",AG$46="IP in"),IF(MOD(AG49-1,9)&gt;=8,"—",16*AG49-15),"Err"))))</f>
        <v>2177</v>
      </c>
      <c r="AH50" s="7">
        <f>IF(OR(AG$46="S",AG$46="",AG$46="STD",AG$46="A",AG$46="AES",AG$46="F",AG$46="Fiber")," ",IF(OR(AG$46="FS",AG$46="D",AG$46="DIS"),IF(MOD(AG49,9)=0,"—",16*AG49),IF(OR(AG$46="M",AG$46="MADI"),"—",IF(OR(AG$46="IPI",AG$46="IP in"),IF(MOD(AG49-1,9)&gt;=8,"—",16*AG49),"Err"))))</f>
        <v>2192</v>
      </c>
      <c r="AI50" s="9">
        <f>IF(OR(AI$46="S",AI$46="",AI$46="STD",AI$46="A",AI$46="AES",AI$46="F",AI$46="Fiber")," ",IF(OR(AI$46="FS",AI$46="D",AI$46="DIS"),IF(MOD(AI49,9)=0,"—",16*AI49-15),IF(OR(AI$46="M",AI$46="MADI"),"—",IF(OR(AI$46="IPI",AI$46="IP in"),IF(MOD(AI49-1,9)&gt;=8,"—",16*AI49-15),"Err"))))</f>
        <v>2033</v>
      </c>
      <c r="AJ50" s="7">
        <f>IF(OR(AI$46="S",AI$46="",AI$46="STD",AI$46="A",AI$46="AES",AI$46="F",AI$46="Fiber")," ",IF(OR(AI$46="FS",AI$46="D",AI$46="DIS"),IF(MOD(AI49,9)=0,"—",16*AI49),IF(OR(AI$46="M",AI$46="MADI"),"—",IF(OR(AI$46="IPI",AI$46="IP in"),IF(MOD(AI49-1,9)&gt;=8,"—",16*AI49),"Err"))))</f>
        <v>2048</v>
      </c>
      <c r="AK50" s="9">
        <f>IF(OR(AK$46="S",AK$46="",AK$46="STD",AK$46="A",AK$46="AES",AK$46="F",AK$46="Fiber")," ",IF(OR(AK$46="FS",AK$46="D",AK$46="DIS"),IF(MOD(AK49,9)=0,"—",16*AK49-15),IF(OR(AK$46="M",AK$46="MADI"),"—",IF(OR(AK$46="IPI",AK$46="IP in"),IF(MOD(AK49-1,9)&gt;=8,"—",16*AK49-15),"Err"))))</f>
        <v>1889</v>
      </c>
      <c r="AL50" s="7">
        <f>IF(OR(AK$46="S",AK$46="",AK$46="STD",AK$46="A",AK$46="AES",AK$46="F",AK$46="Fiber")," ",IF(OR(AK$46="FS",AK$46="D",AK$46="DIS"),IF(MOD(AK49,9)=0,"—",16*AK49),IF(OR(AK$46="M",AK$46="MADI"),"—",IF(OR(AK$46="IPI",AK$46="IP in"),IF(MOD(AK49-1,9)&gt;=8,"—",16*AK49),"Err"))))</f>
        <v>1904</v>
      </c>
      <c r="AM50" s="9">
        <f>IF(OR(AM$46="S",AM$46="",AM$46="STD",AM$46="A",AM$46="AES",AM$46="F",AM$46="Fiber")," ",IF(OR(AM$46="FS",AM$46="D",AM$46="DIS"),IF(MOD(AM49,9)=0,"—",16*AM49-15),IF(OR(AM$46="M",AM$46="MADI"),"—",IF(OR(AM$46="IPI",AM$46="IP in"),IF(MOD(AM49-1,9)&gt;=8,"—",16*AM49-15),"Err"))))</f>
        <v>1745</v>
      </c>
      <c r="AN50" s="7">
        <f>IF(OR(AM$46="S",AM$46="",AM$46="STD",AM$46="A",AM$46="AES",AM$46="F",AM$46="Fiber")," ",IF(OR(AM$46="FS",AM$46="D",AM$46="DIS"),IF(MOD(AM49,9)=0,"—",16*AM49),IF(OR(AM$46="M",AM$46="MADI"),"—",IF(OR(AM$46="IPI",AM$46="IP in"),IF(MOD(AM49-1,9)&gt;=8,"—",16*AM49),"Err"))))</f>
        <v>1760</v>
      </c>
      <c r="AO50" s="9">
        <f>IF(OR(AO$46="S",AO$46="",AO$46="STD",AO$46="A",AO$46="AES",AO$46="F",AO$46="Fiber")," ",IF(OR(AO$46="FS",AO$46="D",AO$46="DIS"),IF(MOD(AO49,9)=0,"—",16*AO49-15),IF(OR(AO$46="M",AO$46="MADI"),"—",IF(OR(AO$46="IPI",AO$46="IP in"),IF(MOD(AO49-1,9)&gt;=8,"—",16*AO49-15),"Err"))))</f>
        <v>1601</v>
      </c>
      <c r="AP50" s="7">
        <f>IF(OR(AO$46="S",AO$46="",AO$46="STD",AO$46="A",AO$46="AES",AO$46="F",AO$46="Fiber")," ",IF(OR(AO$46="FS",AO$46="D",AO$46="DIS"),IF(MOD(AO49,9)=0,"—",16*AO49),IF(OR(AO$46="M",AO$46="MADI"),"—",IF(OR(AO$46="IPI",AO$46="IP in"),IF(MOD(AO49-1,9)&gt;=8,"—",16*AO49),"Err"))))</f>
        <v>1616</v>
      </c>
      <c r="AQ50" s="9">
        <f>IF(OR(AQ$46="S",AQ$46="",AQ$46="STD",AQ$46="A",AQ$46="AES",AQ$46="F",AQ$46="Fiber")," ",IF(OR(AQ$46="FS",AQ$46="D",AQ$46="DIS"),IF(MOD(AQ49,9)=0,"—",16*AQ49-15),IF(OR(AQ$46="M",AQ$46="MADI"),"—",IF(OR(AQ$46="IPI",AQ$46="IP in"),IF(MOD(AQ49-1,9)&gt;=8,"—",16*AQ49-15),"Err"))))</f>
        <v>1457</v>
      </c>
      <c r="AR50" s="7">
        <f>IF(OR(AQ$46="S",AQ$46="",AQ$46="STD",AQ$46="A",AQ$46="AES",AQ$46="F",AQ$46="Fiber")," ",IF(OR(AQ$46="FS",AQ$46="D",AQ$46="DIS"),IF(MOD(AQ49,9)=0,"—",16*AQ49),IF(OR(AQ$46="M",AQ$46="MADI"),"—",IF(OR(AQ$46="IPI",AQ$46="IP in"),IF(MOD(AQ49-1,9)&gt;=8,"—",16*AQ49),"Err"))))</f>
        <v>1472</v>
      </c>
      <c r="AS50" s="9">
        <f>IF(OR(AS$46="S",AS$46="",AS$46="STD",AS$46="A",AS$46="AES",AS$46="F",AS$46="Fiber")," ",IF(OR(AS$46="FS",AS$46="D",AS$46="DIS"),IF(MOD(AS49,9)=0,"—",16*AS49-15),IF(OR(AS$46="M",AS$46="MADI"),"—",IF(OR(AS$46="IPI",AS$46="IP in"),IF(MOD(AS49-1,9)&gt;=8,"—",16*AS49-15),"Err"))))</f>
        <v>1313</v>
      </c>
      <c r="AT50" s="7">
        <f>IF(OR(AS$46="S",AS$46="",AS$46="STD",AS$46="A",AS$46="AES",AS$46="F",AS$46="Fiber")," ",IF(OR(AS$46="FS",AS$46="D",AS$46="DIS"),IF(MOD(AS49,9)=0,"—",16*AS49),IF(OR(AS$46="M",AS$46="MADI"),"—",IF(OR(AS$46="IPI",AS$46="IP in"),IF(MOD(AS49-1,9)&gt;=8,"—",16*AS49),"Err"))))</f>
        <v>1328</v>
      </c>
      <c r="AU50" s="9">
        <f>IF(OR(AU$46="S",AU$46="",AU$46="STD",AU$46="A",AU$46="AES",AU$46="F",AU$46="Fiber")," ",IF(OR(AU$46="FS",AU$46="D",AU$46="DIS"),IF(MOD(AU49,9)=0,"—",16*AU49-15),IF(OR(AU$46="M",AU$46="MADI"),"—",IF(OR(AU$46="IPI",AU$46="IP in"),IF(MOD(AU49-1,9)&gt;=8,"—",16*AU49-15),"Err"))))</f>
        <v>1169</v>
      </c>
      <c r="AV50" s="7">
        <f>IF(OR(AU$46="S",AU$46="",AU$46="STD",AU$46="A",AU$46="AES",AU$46="F",AU$46="Fiber")," ",IF(OR(AU$46="FS",AU$46="D",AU$46="DIS"),IF(MOD(AU49,9)=0,"—",16*AU49),IF(OR(AU$46="M",AU$46="MADI"),"—",IF(OR(AU$46="IPI",AU$46="IP in"),IF(MOD(AU49-1,9)&gt;=8,"—",16*AU49),"Err"))))</f>
        <v>1184</v>
      </c>
      <c r="AW50" s="9">
        <f>IF(OR(AW$46="S",AW$46="",AW$46="STD",AW$46="A",AW$46="AES",AW$46="F",AW$46="Fiber")," ",IF(OR(AW$46="FS",AW$46="D",AW$46="DIS"),IF(MOD(AW49,9)=0,"—",16*AW49-15),IF(OR(AW$46="M",AW$46="MADI"),"—",IF(OR(AW$46="IPI",AW$46="IP in"),IF(MOD(AW49-1,9)&gt;=8,"—",16*AW49-15),"Err"))))</f>
        <v>1025</v>
      </c>
      <c r="AX50" s="7">
        <f>IF(OR(AW$46="S",AW$46="",AW$46="STD",AW$46="A",AW$46="AES",AW$46="F",AW$46="Fiber")," ",IF(OR(AW$46="FS",AW$46="D",AW$46="DIS"),IF(MOD(AW49,9)=0,"—",16*AW49),IF(OR(AW$46="M",AW$46="MADI"),"—",IF(OR(AW$46="IPI",AW$46="IP in"),IF(MOD(AW49-1,9)&gt;=8,"—",16*AW49),"Err"))))</f>
        <v>1040</v>
      </c>
      <c r="AY50" s="9">
        <f>IF(OR(AY$46="S",AY$46="",AY$46="STD",AY$46="A",AY$46="AES",AY$46="F",AY$46="Fiber")," ",IF(OR(AY$46="FS",AY$46="D",AY$46="DIS"),IF(MOD(AY49,9)=0,"—",16*AY49-15),IF(OR(AY$46="M",AY$46="MADI"),"—",IF(OR(AY$46="IPI",AY$46="IP in"),IF(MOD(AY49-1,9)&gt;=8,"—",16*AY49-15),"Err"))))</f>
        <v>881</v>
      </c>
      <c r="AZ50" s="7">
        <f>IF(OR(AY$46="S",AY$46="",AY$46="STD",AY$46="A",AY$46="AES",AY$46="F",AY$46="Fiber")," ",IF(OR(AY$46="FS",AY$46="D",AY$46="DIS"),IF(MOD(AY49,9)=0,"—",16*AY49),IF(OR(AY$46="M",AY$46="MADI"),"—",IF(OR(AY$46="IPI",AY$46="IP in"),IF(MOD(AY49-1,9)&gt;=8,"—",16*AY49),"Err"))))</f>
        <v>896</v>
      </c>
      <c r="BA50" s="9" t="str">
        <f>IF(OR(BA$46="S",BA$46="",BA$46="STD",BA$46="A",BA$46="AES",BA$46="F",BA$46="Fiber")," ",IF(OR(BA$46="FS",BA$46="D",BA$46="DIS"),IF(MOD(BA49,9)=0,"—",16*BA49-15),IF(OR(BA$46="M",BA$46="MADI"),"—",IF(OR(BA$46="IPI",BA$46="IP in"),IF(MOD(BA49-1,9)&gt;=8,"—",16*BA49-15),"Err"))))</f>
        <v xml:space="preserve"> </v>
      </c>
      <c r="BB50" s="7" t="str">
        <f>IF(OR(BA$46="S",BA$46="",BA$46="STD",BA$46="A",BA$46="AES",BA$46="F",BA$46="Fiber")," ",IF(OR(BA$46="FS",BA$46="D",BA$46="DIS"),IF(MOD(BA49,9)=0,"—",16*BA49),IF(OR(BA$46="M",BA$46="MADI"),"—",IF(OR(BA$46="IPI",BA$46="IP in"),IF(MOD(BA49-1,9)&gt;=8,"—",16*BA49),"Err"))))</f>
        <v xml:space="preserve"> </v>
      </c>
      <c r="BC50" s="9" t="str">
        <f>IF(OR(BC$46="S",BC$46="",BC$46="STD",BC$46="A",BC$46="AES",BC$46="F",BC$46="Fiber")," ",IF(OR(BC$46="FS",BC$46="D",BC$46="DIS"),IF(MOD(BC49,9)=0,"—",16*BC49-15),IF(OR(BC$46="M",BC$46="MADI"),"—",IF(OR(BC$46="IPI",BC$46="IP in"),IF(MOD(BC49-1,9)&gt;=8,"—",16*BC49-15),"Err"))))</f>
        <v xml:space="preserve"> </v>
      </c>
      <c r="BD50" s="7" t="str">
        <f>IF(OR(BC$46="S",BC$46="",BC$46="STD",BC$46="A",BC$46="AES",BC$46="F",BC$46="Fiber")," ",IF(OR(BC$46="FS",BC$46="D",BC$46="DIS"),IF(MOD(BC49,9)=0,"—",16*BC49),IF(OR(BC$46="M",BC$46="MADI"),"—",IF(OR(BC$46="IPI",BC$46="IP in"),IF(MOD(BC49-1,9)&gt;=8,"—",16*BC49),"Err"))))</f>
        <v xml:space="preserve"> </v>
      </c>
      <c r="BE50" s="9" t="str">
        <f>IF(OR(BE$46="S",BE$46="",BE$46="STD",BE$46="A",BE$46="AES",BE$46="F",BE$46="Fiber")," ",IF(OR(BE$46="FS",BE$46="D",BE$46="DIS"),IF(MOD(BE49,9)=0,"—",16*BE49-15),IF(OR(BE$46="M",BE$46="MADI"),"—",IF(OR(BE$46="IPI",BE$46="IP in"),IF(MOD(BE49-1,9)&gt;=8,"—",16*BE49-15),"Err"))))</f>
        <v>—</v>
      </c>
      <c r="BF50" s="7" t="str">
        <f>IF(OR(BE$46="S",BE$46="",BE$46="STD",BE$46="A",BE$46="AES",BE$46="F",BE$46="Fiber")," ",IF(OR(BE$46="FS",BE$46="D",BE$46="DIS"),IF(MOD(BE49,9)=0,"—",16*BE49),IF(OR(BE$46="M",BE$46="MADI"),"—",IF(OR(BE$46="IPI",BE$46="IP in"),IF(MOD(BE49-1,9)&gt;=8,"—",16*BE49),"Err"))))</f>
        <v>—</v>
      </c>
      <c r="BG50" s="9">
        <f>IF(OR(BG$46="S",BG$46="",BG$46="STD",BG$46="A",BG$46="AES",BG$46="F",BG$46="Fiber")," ",IF(OR(BG$46="FS",BG$46="D",BG$46="DIS"),IF(MOD(BG49,9)=0,"—",16*BG49-15),IF(OR(BG$46="M",BG$46="MADI"),"—",IF(OR(BG$46="IPI",BG$46="IP in"),IF(MOD(BG49-1,9)&gt;=8,"—",16*BG49-15),"Err"))))</f>
        <v>305</v>
      </c>
      <c r="BH50" s="7">
        <f>IF(OR(BG$46="S",BG$46="",BG$46="STD",BG$46="A",BG$46="AES",BG$46="F",BG$46="Fiber")," ",IF(OR(BG$46="FS",BG$46="D",BG$46="DIS"),IF(MOD(BG49,9)=0,"—",16*BG49),IF(OR(BG$46="M",BG$46="MADI"),"—",IF(OR(BG$46="IPI",BG$46="IP in"),IF(MOD(BG49-1,9)&gt;=8,"—",16*BG49),"Err"))))</f>
        <v>320</v>
      </c>
      <c r="BI50" s="9" t="str">
        <f>IF(OR(BI$46="S",BI$46="",BI$46="STD",BI$46="A",BI$46="AES",BI$46="F",BI$46="Fiber")," ",IF(OR(BI$46="FS",BI$46="D",BI$46="DIS"),IF(MOD(BI49,9)=0,"—",16*BI49-15),IF(OR(BI$46="M",BI$46="MADI"),"—",IF(OR(BI$46="IPI",BI$46="IP in"),IF(MOD(BI49-1,9)&gt;=8,"—",16*BI49-15),"Err"))))</f>
        <v xml:space="preserve"> </v>
      </c>
      <c r="BJ50" s="7" t="str">
        <f>IF(OR(BI$46="S",BI$46="",BI$46="STD",BI$46="A",BI$46="AES",BI$46="F",BI$46="Fiber")," ",IF(OR(BI$46="FS",BI$46="D",BI$46="DIS"),IF(MOD(BI49,9)=0,"—",16*BI49),IF(OR(BI$46="M",BI$46="MADI"),"—",IF(OR(BI$46="IPI",BI$46="IP in"),IF(MOD(BI49-1,9)&gt;=8,"—",16*BI49),"Err"))))</f>
        <v xml:space="preserve"> </v>
      </c>
      <c r="BK50" s="9" t="str">
        <f>IF(OR(BK$46="S",BK$46="",BK$46="STD",BK$46="A",BK$46="AES",BK$46="F",BK$46="Fiber")," ",IF(OR(BK$46="FS",BK$46="D",BK$46="DIS"),IF(MOD(BK49,9)=0,"—",16*BK49-15),IF(OR(BK$46="M",BK$46="MADI"),"—",IF(OR(BK$46="IPI",BK$46="IP in"),IF(MOD(BK49-1,9)&gt;=8,"—",16*BK49-15),"Err"))))</f>
        <v xml:space="preserve"> </v>
      </c>
      <c r="BL50" s="7" t="str">
        <f>IF(OR(BK$46="S",BK$46="",BK$46="STD",BK$46="A",BK$46="AES",BK$46="F",BK$46="Fiber")," ",IF(OR(BK$46="FS",BK$46="D",BK$46="DIS"),IF(MOD(BK49,9)=0,"—",16*BK49),IF(OR(BK$46="M",BK$46="MADI"),"—",IF(OR(BK$46="IPI",BK$46="IP in"),IF(MOD(BK49-1,9)&gt;=8,"—",16*BK49),"Err"))))</f>
        <v xml:space="preserve"> </v>
      </c>
      <c r="BM50" s="11"/>
      <c r="BN50" s="13" t="s">
        <v>17</v>
      </c>
      <c r="BR50" s="12" t="s">
        <v>18</v>
      </c>
    </row>
    <row r="51" spans="1:70" x14ac:dyDescent="0.25">
      <c r="A51" s="8">
        <f>(A$43)*9-6</f>
        <v>426</v>
      </c>
      <c r="B51" s="6"/>
      <c r="C51" s="8">
        <f>(C$43)*9-6</f>
        <v>417</v>
      </c>
      <c r="D51" s="6"/>
      <c r="E51" s="8">
        <f>(E$43)*9-6</f>
        <v>408</v>
      </c>
      <c r="F51" s="6"/>
      <c r="G51" s="8">
        <f>(G$43)*9-6</f>
        <v>399</v>
      </c>
      <c r="H51" s="6"/>
      <c r="I51" s="8">
        <f>(I$43)*9-6</f>
        <v>390</v>
      </c>
      <c r="J51" s="6"/>
      <c r="K51" s="8">
        <f>(K$43)*9-6</f>
        <v>381</v>
      </c>
      <c r="L51" s="6"/>
      <c r="M51" s="8">
        <f>(M$43)*9-6</f>
        <v>372</v>
      </c>
      <c r="N51" s="6"/>
      <c r="O51" s="8">
        <f>(O$43)*9-6</f>
        <v>363</v>
      </c>
      <c r="P51" s="6"/>
      <c r="Q51" s="8">
        <f>(Q$43)*9-6</f>
        <v>354</v>
      </c>
      <c r="R51" s="6"/>
      <c r="S51" s="8">
        <f>(S$43)*9-6</f>
        <v>345</v>
      </c>
      <c r="T51" s="6"/>
      <c r="U51" s="8">
        <f>(U$43)*9-6</f>
        <v>336</v>
      </c>
      <c r="V51" s="6"/>
      <c r="W51" s="8">
        <f>(W$43)*9-6</f>
        <v>327</v>
      </c>
      <c r="X51" s="6"/>
      <c r="Y51" s="8">
        <f>(Y$43)*9-6</f>
        <v>318</v>
      </c>
      <c r="Z51" s="6"/>
      <c r="AA51" s="8">
        <f>(AA$43)*9-6</f>
        <v>309</v>
      </c>
      <c r="AB51" s="6"/>
      <c r="AC51" s="8">
        <f>(AC$43)*9-6</f>
        <v>300</v>
      </c>
      <c r="AD51" s="6"/>
      <c r="AE51" s="8">
        <f>(AE$43)*9-6</f>
        <v>291</v>
      </c>
      <c r="AF51" s="6"/>
      <c r="AG51" s="8">
        <f>(AG$43)*9-6</f>
        <v>138</v>
      </c>
      <c r="AH51" s="6"/>
      <c r="AI51" s="8">
        <f>(AI$43)*9-6</f>
        <v>129</v>
      </c>
      <c r="AJ51" s="6"/>
      <c r="AK51" s="8">
        <f>(AK$43)*9-6</f>
        <v>120</v>
      </c>
      <c r="AL51" s="6"/>
      <c r="AM51" s="8">
        <f>(AM$43)*9-6</f>
        <v>111</v>
      </c>
      <c r="AN51" s="6"/>
      <c r="AO51" s="8">
        <f>(AO$43)*9-6</f>
        <v>102</v>
      </c>
      <c r="AP51" s="6"/>
      <c r="AQ51" s="8">
        <f>(AQ$43)*9-6</f>
        <v>93</v>
      </c>
      <c r="AR51" s="6"/>
      <c r="AS51" s="8">
        <f>(AS$43)*9-6</f>
        <v>84</v>
      </c>
      <c r="AT51" s="6"/>
      <c r="AU51" s="8">
        <f>(AU$43)*9-6</f>
        <v>75</v>
      </c>
      <c r="AV51" s="6"/>
      <c r="AW51" s="8">
        <f>(AW$43)*9-6</f>
        <v>66</v>
      </c>
      <c r="AX51" s="6"/>
      <c r="AY51" s="8">
        <f>(AY$43)*9-6</f>
        <v>57</v>
      </c>
      <c r="AZ51" s="6"/>
      <c r="BA51" s="8">
        <f>(BA$43)*9-6</f>
        <v>48</v>
      </c>
      <c r="BB51" s="6"/>
      <c r="BC51" s="8">
        <f>(BC$43)*9-6</f>
        <v>39</v>
      </c>
      <c r="BD51" s="6"/>
      <c r="BE51" s="8">
        <f>(BE$43)*9-6</f>
        <v>30</v>
      </c>
      <c r="BF51" s="6"/>
      <c r="BG51" s="8">
        <f>(BG$43)*9-6</f>
        <v>21</v>
      </c>
      <c r="BH51" s="6"/>
      <c r="BI51" s="8">
        <f>(BI$43)*9-6</f>
        <v>12</v>
      </c>
      <c r="BJ51" s="6"/>
      <c r="BK51" s="8">
        <f>(BK$43)*9-6</f>
        <v>3</v>
      </c>
      <c r="BL51" s="6"/>
      <c r="BM51" s="11"/>
      <c r="BN51" s="13" t="s">
        <v>24</v>
      </c>
      <c r="BR51" s="12" t="s">
        <v>25</v>
      </c>
    </row>
    <row r="52" spans="1:70" x14ac:dyDescent="0.25">
      <c r="A52" s="9">
        <f>IF(OR(A$46="S",A$46="",A$46="STD",A$46="A",A$46="AES",A$46="F",A$46="Fiber")," ",IF(OR(A$46="FS",A$46="D",A$46="DIS"),IF(MOD(A51,9)=0,"—",16*A51-15),IF(OR(A$46="M",A$46="MADI"),"—",IF(OR(A$46="IPI",A$46="IP in"),IF(MOD(A51-1,9)&gt;=8,"—",16*A51-15),"Err"))))</f>
        <v>6801</v>
      </c>
      <c r="B52" s="7">
        <f>IF(OR(A$46="S",A$46="",A$46="STD",A$46="A",A$46="AES",A$46="F",A$46="Fiber")," ",IF(OR(A$46="FS",A$46="D",A$46="DIS"),IF(MOD(A51,9)=0,"—",16*A51),IF(OR(A$46="M",A$46="MADI"),"—",IF(OR(A$46="IPI",A$46="IP in"),IF(MOD(A51-1,9)&gt;=8,"—",16*A51),"Err"))))</f>
        <v>6816</v>
      </c>
      <c r="C52" s="9">
        <f>IF(OR(C$46="S",C$46="",C$46="STD",C$46="A",C$46="AES",C$46="F",C$46="Fiber")," ",IF(OR(C$46="FS",C$46="D",C$46="DIS"),IF(MOD(C51,9)=0,"—",16*C51-15),IF(OR(C$46="M",C$46="MADI"),"—",IF(OR(C$46="IPI",C$46="IP in"),IF(MOD(C51-1,9)&gt;=8,"—",16*C51-15),"Err"))))</f>
        <v>6657</v>
      </c>
      <c r="D52" s="7">
        <f>IF(OR(C$46="S",C$46="",C$46="STD",C$46="A",C$46="AES",C$46="F",C$46="Fiber")," ",IF(OR(C$46="FS",C$46="D",C$46="DIS"),IF(MOD(C51,9)=0,"—",16*C51),IF(OR(C$46="M",C$46="MADI"),"—",IF(OR(C$46="IPI",C$46="IP in"),IF(MOD(C51-1,9)&gt;=8,"—",16*C51),"Err"))))</f>
        <v>6672</v>
      </c>
      <c r="E52" s="9">
        <f>IF(OR(E$46="S",E$46="",E$46="STD",E$46="A",E$46="AES",E$46="F",E$46="Fiber")," ",IF(OR(E$46="FS",E$46="D",E$46="DIS"),IF(MOD(E51,9)=0,"—",16*E51-15),IF(OR(E$46="M",E$46="MADI"),"—",IF(OR(E$46="IPI",E$46="IP in"),IF(MOD(E51-1,9)&gt;=8,"—",16*E51-15),"Err"))))</f>
        <v>6513</v>
      </c>
      <c r="F52" s="7">
        <f>IF(OR(E$46="S",E$46="",E$46="STD",E$46="A",E$46="AES",E$46="F",E$46="Fiber")," ",IF(OR(E$46="FS",E$46="D",E$46="DIS"),IF(MOD(E51,9)=0,"—",16*E51),IF(OR(E$46="M",E$46="MADI"),"—",IF(OR(E$46="IPI",E$46="IP in"),IF(MOD(E51-1,9)&gt;=8,"—",16*E51),"Err"))))</f>
        <v>6528</v>
      </c>
      <c r="G52" s="9">
        <f>IF(OR(G$46="S",G$46="",G$46="STD",G$46="A",G$46="AES",G$46="F",G$46="Fiber")," ",IF(OR(G$46="FS",G$46="D",G$46="DIS"),IF(MOD(G51,9)=0,"—",16*G51-15),IF(OR(G$46="M",G$46="MADI"),"—",IF(OR(G$46="IPI",G$46="IP in"),IF(MOD(G51-1,9)&gt;=8,"—",16*G51-15),"Err"))))</f>
        <v>6369</v>
      </c>
      <c r="H52" s="7">
        <f>IF(OR(G$46="S",G$46="",G$46="STD",G$46="A",G$46="AES",G$46="F",G$46="Fiber")," ",IF(OR(G$46="FS",G$46="D",G$46="DIS"),IF(MOD(G51,9)=0,"—",16*G51),IF(OR(G$46="M",G$46="MADI"),"—",IF(OR(G$46="IPI",G$46="IP in"),IF(MOD(G51-1,9)&gt;=8,"—",16*G51),"Err"))))</f>
        <v>6384</v>
      </c>
      <c r="I52" s="9">
        <f>IF(OR(I$46="S",I$46="",I$46="STD",I$46="A",I$46="AES",I$46="F",I$46="Fiber")," ",IF(OR(I$46="FS",I$46="D",I$46="DIS"),IF(MOD(I51,9)=0,"—",16*I51-15),IF(OR(I$46="M",I$46="MADI"),"—",IF(OR(I$46="IPI",I$46="IP in"),IF(MOD(I51-1,9)&gt;=8,"—",16*I51-15),"Err"))))</f>
        <v>6225</v>
      </c>
      <c r="J52" s="7">
        <f>IF(OR(I$46="S",I$46="",I$46="STD",I$46="A",I$46="AES",I$46="F",I$46="Fiber")," ",IF(OR(I$46="FS",I$46="D",I$46="DIS"),IF(MOD(I51,9)=0,"—",16*I51),IF(OR(I$46="M",I$46="MADI"),"—",IF(OR(I$46="IPI",I$46="IP in"),IF(MOD(I51-1,9)&gt;=8,"—",16*I51),"Err"))))</f>
        <v>6240</v>
      </c>
      <c r="K52" s="9">
        <f>IF(OR(K$46="S",K$46="",K$46="STD",K$46="A",K$46="AES",K$46="F",K$46="Fiber")," ",IF(OR(K$46="FS",K$46="D",K$46="DIS"),IF(MOD(K51,9)=0,"—",16*K51-15),IF(OR(K$46="M",K$46="MADI"),"—",IF(OR(K$46="IPI",K$46="IP in"),IF(MOD(K51-1,9)&gt;=8,"—",16*K51-15),"Err"))))</f>
        <v>6081</v>
      </c>
      <c r="L52" s="7">
        <f>IF(OR(K$46="S",K$46="",K$46="STD",K$46="A",K$46="AES",K$46="F",K$46="Fiber")," ",IF(OR(K$46="FS",K$46="D",K$46="DIS"),IF(MOD(K51,9)=0,"—",16*K51),IF(OR(K$46="M",K$46="MADI"),"—",IF(OR(K$46="IPI",K$46="IP in"),IF(MOD(K51-1,9)&gt;=8,"—",16*K51),"Err"))))</f>
        <v>6096</v>
      </c>
      <c r="M52" s="9">
        <f>IF(OR(M$46="S",M$46="",M$46="STD",M$46="A",M$46="AES",M$46="F",M$46="Fiber")," ",IF(OR(M$46="FS",M$46="D",M$46="DIS"),IF(MOD(M51,9)=0,"—",16*M51-15),IF(OR(M$46="M",M$46="MADI"),"—",IF(OR(M$46="IPI",M$46="IP in"),IF(MOD(M51-1,9)&gt;=8,"—",16*M51-15),"Err"))))</f>
        <v>5937</v>
      </c>
      <c r="N52" s="7">
        <f>IF(OR(M$46="S",M$46="",M$46="STD",M$46="A",M$46="AES",M$46="F",M$46="Fiber")," ",IF(OR(M$46="FS",M$46="D",M$46="DIS"),IF(MOD(M51,9)=0,"—",16*M51),IF(OR(M$46="M",M$46="MADI"),"—",IF(OR(M$46="IPI",M$46="IP in"),IF(MOD(M51-1,9)&gt;=8,"—",16*M51),"Err"))))</f>
        <v>5952</v>
      </c>
      <c r="O52" s="9">
        <f>IF(OR(O$46="S",O$46="",O$46="STD",O$46="A",O$46="AES",O$46="F",O$46="Fiber")," ",IF(OR(O$46="FS",O$46="D",O$46="DIS"),IF(MOD(O51,9)=0,"—",16*O51-15),IF(OR(O$46="M",O$46="MADI"),"—",IF(OR(O$46="IPI",O$46="IP in"),IF(MOD(O51-1,9)&gt;=8,"—",16*O51-15),"Err"))))</f>
        <v>5793</v>
      </c>
      <c r="P52" s="7">
        <f>IF(OR(O$46="S",O$46="",O$46="STD",O$46="A",O$46="AES",O$46="F",O$46="Fiber")," ",IF(OR(O$46="FS",O$46="D",O$46="DIS"),IF(MOD(O51,9)=0,"—",16*O51),IF(OR(O$46="M",O$46="MADI"),"—",IF(OR(O$46="IPI",O$46="IP in"),IF(MOD(O51-1,9)&gt;=8,"—",16*O51),"Err"))))</f>
        <v>5808</v>
      </c>
      <c r="Q52" s="9">
        <f>IF(OR(Q$46="S",Q$46="",Q$46="STD",Q$46="A",Q$46="AES",Q$46="F",Q$46="Fiber")," ",IF(OR(Q$46="FS",Q$46="D",Q$46="DIS"),IF(MOD(Q51,9)=0,"—",16*Q51-15),IF(OR(Q$46="M",Q$46="MADI"),"—",IF(OR(Q$46="IPI",Q$46="IP in"),IF(MOD(Q51-1,9)&gt;=8,"—",16*Q51-15),"Err"))))</f>
        <v>5649</v>
      </c>
      <c r="R52" s="7">
        <f>IF(OR(Q$46="S",Q$46="",Q$46="STD",Q$46="A",Q$46="AES",Q$46="F",Q$46="Fiber")," ",IF(OR(Q$46="FS",Q$46="D",Q$46="DIS"),IF(MOD(Q51,9)=0,"—",16*Q51),IF(OR(Q$46="M",Q$46="MADI"),"—",IF(OR(Q$46="IPI",Q$46="IP in"),IF(MOD(Q51-1,9)&gt;=8,"—",16*Q51),"Err"))))</f>
        <v>5664</v>
      </c>
      <c r="S52" s="9">
        <f>IF(OR(S$46="S",S$46="",S$46="STD",S$46="A",S$46="AES",S$46="F",S$46="Fiber")," ",IF(OR(S$46="FS",S$46="D",S$46="DIS"),IF(MOD(S51,9)=0,"—",16*S51-15),IF(OR(S$46="M",S$46="MADI"),"—",IF(OR(S$46="IPI",S$46="IP in"),IF(MOD(S51-1,9)&gt;=8,"—",16*S51-15),"Err"))))</f>
        <v>5505</v>
      </c>
      <c r="T52" s="7">
        <f>IF(OR(S$46="S",S$46="",S$46="STD",S$46="A",S$46="AES",S$46="F",S$46="Fiber")," ",IF(OR(S$46="FS",S$46="D",S$46="DIS"),IF(MOD(S51,9)=0,"—",16*S51),IF(OR(S$46="M",S$46="MADI"),"—",IF(OR(S$46="IPI",S$46="IP in"),IF(MOD(S51-1,9)&gt;=8,"—",16*S51),"Err"))))</f>
        <v>5520</v>
      </c>
      <c r="U52" s="9">
        <f>IF(OR(U$46="S",U$46="",U$46="STD",U$46="A",U$46="AES",U$46="F",U$46="Fiber")," ",IF(OR(U$46="FS",U$46="D",U$46="DIS"),IF(MOD(U51,9)=0,"—",16*U51-15),IF(OR(U$46="M",U$46="MADI"),"—",IF(OR(U$46="IPI",U$46="IP in"),IF(MOD(U51-1,9)&gt;=8,"—",16*U51-15),"Err"))))</f>
        <v>5361</v>
      </c>
      <c r="V52" s="7">
        <f>IF(OR(U$46="S",U$46="",U$46="STD",U$46="A",U$46="AES",U$46="F",U$46="Fiber")," ",IF(OR(U$46="FS",U$46="D",U$46="DIS"),IF(MOD(U51,9)=0,"—",16*U51),IF(OR(U$46="M",U$46="MADI"),"—",IF(OR(U$46="IPI",U$46="IP in"),IF(MOD(U51-1,9)&gt;=8,"—",16*U51),"Err"))))</f>
        <v>5376</v>
      </c>
      <c r="W52" s="9">
        <f>IF(OR(W$46="S",W$46="",W$46="STD",W$46="A",W$46="AES",W$46="F",W$46="Fiber")," ",IF(OR(W$46="FS",W$46="D",W$46="DIS"),IF(MOD(W51,9)=0,"—",16*W51-15),IF(OR(W$46="M",W$46="MADI"),"—",IF(OR(W$46="IPI",W$46="IP in"),IF(MOD(W51-1,9)&gt;=8,"—",16*W51-15),"Err"))))</f>
        <v>5217</v>
      </c>
      <c r="X52" s="7">
        <f>IF(OR(W$46="S",W$46="",W$46="STD",W$46="A",W$46="AES",W$46="F",W$46="Fiber")," ",IF(OR(W$46="FS",W$46="D",W$46="DIS"),IF(MOD(W51,9)=0,"—",16*W51),IF(OR(W$46="M",W$46="MADI"),"—",IF(OR(W$46="IPI",W$46="IP in"),IF(MOD(W51-1,9)&gt;=8,"—",16*W51),"Err"))))</f>
        <v>5232</v>
      </c>
      <c r="Y52" s="9">
        <f>IF(OR(Y$46="S",Y$46="",Y$46="STD",Y$46="A",Y$46="AES",Y$46="F",Y$46="Fiber")," ",IF(OR(Y$46="FS",Y$46="D",Y$46="DIS"),IF(MOD(Y51,9)=0,"—",16*Y51-15),IF(OR(Y$46="M",Y$46="MADI"),"—",IF(OR(Y$46="IPI",Y$46="IP in"),IF(MOD(Y51-1,9)&gt;=8,"—",16*Y51-15),"Err"))))</f>
        <v>5073</v>
      </c>
      <c r="Z52" s="7">
        <f>IF(OR(Y$46="S",Y$46="",Y$46="STD",Y$46="A",Y$46="AES",Y$46="F",Y$46="Fiber")," ",IF(OR(Y$46="FS",Y$46="D",Y$46="DIS"),IF(MOD(Y51,9)=0,"—",16*Y51),IF(OR(Y$46="M",Y$46="MADI"),"—",IF(OR(Y$46="IPI",Y$46="IP in"),IF(MOD(Y51-1,9)&gt;=8,"—",16*Y51),"Err"))))</f>
        <v>5088</v>
      </c>
      <c r="AA52" s="9">
        <f>IF(OR(AA$46="S",AA$46="",AA$46="STD",AA$46="A",AA$46="AES",AA$46="F",AA$46="Fiber")," ",IF(OR(AA$46="FS",AA$46="D",AA$46="DIS"),IF(MOD(AA51,9)=0,"—",16*AA51-15),IF(OR(AA$46="M",AA$46="MADI"),"—",IF(OR(AA$46="IPI",AA$46="IP in"),IF(MOD(AA51-1,9)&gt;=8,"—",16*AA51-15),"Err"))))</f>
        <v>4929</v>
      </c>
      <c r="AB52" s="7">
        <f>IF(OR(AA$46="S",AA$46="",AA$46="STD",AA$46="A",AA$46="AES",AA$46="F",AA$46="Fiber")," ",IF(OR(AA$46="FS",AA$46="D",AA$46="DIS"),IF(MOD(AA51,9)=0,"—",16*AA51),IF(OR(AA$46="M",AA$46="MADI"),"—",IF(OR(AA$46="IPI",AA$46="IP in"),IF(MOD(AA51-1,9)&gt;=8,"—",16*AA51),"Err"))))</f>
        <v>4944</v>
      </c>
      <c r="AC52" s="9">
        <f>IF(OR(AC$46="S",AC$46="",AC$46="STD",AC$46="A",AC$46="AES",AC$46="F",AC$46="Fiber")," ",IF(OR(AC$46="FS",AC$46="D",AC$46="DIS"),IF(MOD(AC51,9)=0,"—",16*AC51-15),IF(OR(AC$46="M",AC$46="MADI"),"—",IF(OR(AC$46="IPI",AC$46="IP in"),IF(MOD(AC51-1,9)&gt;=8,"—",16*AC51-15),"Err"))))</f>
        <v>4785</v>
      </c>
      <c r="AD52" s="7">
        <f>IF(OR(AC$46="S",AC$46="",AC$46="STD",AC$46="A",AC$46="AES",AC$46="F",AC$46="Fiber")," ",IF(OR(AC$46="FS",AC$46="D",AC$46="DIS"),IF(MOD(AC51,9)=0,"—",16*AC51),IF(OR(AC$46="M",AC$46="MADI"),"—",IF(OR(AC$46="IPI",AC$46="IP in"),IF(MOD(AC51-1,9)&gt;=8,"—",16*AC51),"Err"))))</f>
        <v>4800</v>
      </c>
      <c r="AE52" s="9">
        <f>IF(OR(AE$46="S",AE$46="",AE$46="STD",AE$46="A",AE$46="AES",AE$46="F",AE$46="Fiber")," ",IF(OR(AE$46="FS",AE$46="D",AE$46="DIS"),IF(MOD(AE51,9)=0,"—",16*AE51-15),IF(OR(AE$46="M",AE$46="MADI"),"—",IF(OR(AE$46="IPI",AE$46="IP in"),IF(MOD(AE51-1,9)&gt;=8,"—",16*AE51-15),"Err"))))</f>
        <v>4641</v>
      </c>
      <c r="AF52" s="7">
        <f>IF(OR(AE$46="S",AE$46="",AE$46="STD",AE$46="A",AE$46="AES",AE$46="F",AE$46="Fiber")," ",IF(OR(AE$46="FS",AE$46="D",AE$46="DIS"),IF(MOD(AE51,9)=0,"—",16*AE51),IF(OR(AE$46="M",AE$46="MADI"),"—",IF(OR(AE$46="IPI",AE$46="IP in"),IF(MOD(AE51-1,9)&gt;=8,"—",16*AE51),"Err"))))</f>
        <v>4656</v>
      </c>
      <c r="AG52" s="9">
        <f>IF(OR(AG$46="S",AG$46="",AG$46="STD",AG$46="A",AG$46="AES",AG$46="F",AG$46="Fiber")," ",IF(OR(AG$46="FS",AG$46="D",AG$46="DIS"),IF(MOD(AG51,9)=0,"—",16*AG51-15),IF(OR(AG$46="M",AG$46="MADI"),"—",IF(OR(AG$46="IPI",AG$46="IP in"),IF(MOD(AG51-1,9)&gt;=8,"—",16*AG51-15),"Err"))))</f>
        <v>2193</v>
      </c>
      <c r="AH52" s="7">
        <f>IF(OR(AG$46="S",AG$46="",AG$46="STD",AG$46="A",AG$46="AES",AG$46="F",AG$46="Fiber")," ",IF(OR(AG$46="FS",AG$46="D",AG$46="DIS"),IF(MOD(AG51,9)=0,"—",16*AG51),IF(OR(AG$46="M",AG$46="MADI"),"—",IF(OR(AG$46="IPI",AG$46="IP in"),IF(MOD(AG51-1,9)&gt;=8,"—",16*AG51),"Err"))))</f>
        <v>2208</v>
      </c>
      <c r="AI52" s="9">
        <f>IF(OR(AI$46="S",AI$46="",AI$46="STD",AI$46="A",AI$46="AES",AI$46="F",AI$46="Fiber")," ",IF(OR(AI$46="FS",AI$46="D",AI$46="DIS"),IF(MOD(AI51,9)=0,"—",16*AI51-15),IF(OR(AI$46="M",AI$46="MADI"),"—",IF(OR(AI$46="IPI",AI$46="IP in"),IF(MOD(AI51-1,9)&gt;=8,"—",16*AI51-15),"Err"))))</f>
        <v>2049</v>
      </c>
      <c r="AJ52" s="7">
        <f>IF(OR(AI$46="S",AI$46="",AI$46="STD",AI$46="A",AI$46="AES",AI$46="F",AI$46="Fiber")," ",IF(OR(AI$46="FS",AI$46="D",AI$46="DIS"),IF(MOD(AI51,9)=0,"—",16*AI51),IF(OR(AI$46="M",AI$46="MADI"),"—",IF(OR(AI$46="IPI",AI$46="IP in"),IF(MOD(AI51-1,9)&gt;=8,"—",16*AI51),"Err"))))</f>
        <v>2064</v>
      </c>
      <c r="AK52" s="9">
        <f>IF(OR(AK$46="S",AK$46="",AK$46="STD",AK$46="A",AK$46="AES",AK$46="F",AK$46="Fiber")," ",IF(OR(AK$46="FS",AK$46="D",AK$46="DIS"),IF(MOD(AK51,9)=0,"—",16*AK51-15),IF(OR(AK$46="M",AK$46="MADI"),"—",IF(OR(AK$46="IPI",AK$46="IP in"),IF(MOD(AK51-1,9)&gt;=8,"—",16*AK51-15),"Err"))))</f>
        <v>1905</v>
      </c>
      <c r="AL52" s="7">
        <f>IF(OR(AK$46="S",AK$46="",AK$46="STD",AK$46="A",AK$46="AES",AK$46="F",AK$46="Fiber")," ",IF(OR(AK$46="FS",AK$46="D",AK$46="DIS"),IF(MOD(AK51,9)=0,"—",16*AK51),IF(OR(AK$46="M",AK$46="MADI"),"—",IF(OR(AK$46="IPI",AK$46="IP in"),IF(MOD(AK51-1,9)&gt;=8,"—",16*AK51),"Err"))))</f>
        <v>1920</v>
      </c>
      <c r="AM52" s="9">
        <f>IF(OR(AM$46="S",AM$46="",AM$46="STD",AM$46="A",AM$46="AES",AM$46="F",AM$46="Fiber")," ",IF(OR(AM$46="FS",AM$46="D",AM$46="DIS"),IF(MOD(AM51,9)=0,"—",16*AM51-15),IF(OR(AM$46="M",AM$46="MADI"),"—",IF(OR(AM$46="IPI",AM$46="IP in"),IF(MOD(AM51-1,9)&gt;=8,"—",16*AM51-15),"Err"))))</f>
        <v>1761</v>
      </c>
      <c r="AN52" s="7">
        <f>IF(OR(AM$46="S",AM$46="",AM$46="STD",AM$46="A",AM$46="AES",AM$46="F",AM$46="Fiber")," ",IF(OR(AM$46="FS",AM$46="D",AM$46="DIS"),IF(MOD(AM51,9)=0,"—",16*AM51),IF(OR(AM$46="M",AM$46="MADI"),"—",IF(OR(AM$46="IPI",AM$46="IP in"),IF(MOD(AM51-1,9)&gt;=8,"—",16*AM51),"Err"))))</f>
        <v>1776</v>
      </c>
      <c r="AO52" s="9">
        <f>IF(OR(AO$46="S",AO$46="",AO$46="STD",AO$46="A",AO$46="AES",AO$46="F",AO$46="Fiber")," ",IF(OR(AO$46="FS",AO$46="D",AO$46="DIS"),IF(MOD(AO51,9)=0,"—",16*AO51-15),IF(OR(AO$46="M",AO$46="MADI"),"—",IF(OR(AO$46="IPI",AO$46="IP in"),IF(MOD(AO51-1,9)&gt;=8,"—",16*AO51-15),"Err"))))</f>
        <v>1617</v>
      </c>
      <c r="AP52" s="7">
        <f>IF(OR(AO$46="S",AO$46="",AO$46="STD",AO$46="A",AO$46="AES",AO$46="F",AO$46="Fiber")," ",IF(OR(AO$46="FS",AO$46="D",AO$46="DIS"),IF(MOD(AO51,9)=0,"—",16*AO51),IF(OR(AO$46="M",AO$46="MADI"),"—",IF(OR(AO$46="IPI",AO$46="IP in"),IF(MOD(AO51-1,9)&gt;=8,"—",16*AO51),"Err"))))</f>
        <v>1632</v>
      </c>
      <c r="AQ52" s="9">
        <f>IF(OR(AQ$46="S",AQ$46="",AQ$46="STD",AQ$46="A",AQ$46="AES",AQ$46="F",AQ$46="Fiber")," ",IF(OR(AQ$46="FS",AQ$46="D",AQ$46="DIS"),IF(MOD(AQ51,9)=0,"—",16*AQ51-15),IF(OR(AQ$46="M",AQ$46="MADI"),"—",IF(OR(AQ$46="IPI",AQ$46="IP in"),IF(MOD(AQ51-1,9)&gt;=8,"—",16*AQ51-15),"Err"))))</f>
        <v>1473</v>
      </c>
      <c r="AR52" s="7">
        <f>IF(OR(AQ$46="S",AQ$46="",AQ$46="STD",AQ$46="A",AQ$46="AES",AQ$46="F",AQ$46="Fiber")," ",IF(OR(AQ$46="FS",AQ$46="D",AQ$46="DIS"),IF(MOD(AQ51,9)=0,"—",16*AQ51),IF(OR(AQ$46="M",AQ$46="MADI"),"—",IF(OR(AQ$46="IPI",AQ$46="IP in"),IF(MOD(AQ51-1,9)&gt;=8,"—",16*AQ51),"Err"))))</f>
        <v>1488</v>
      </c>
      <c r="AS52" s="9">
        <f>IF(OR(AS$46="S",AS$46="",AS$46="STD",AS$46="A",AS$46="AES",AS$46="F",AS$46="Fiber")," ",IF(OR(AS$46="FS",AS$46="D",AS$46="DIS"),IF(MOD(AS51,9)=0,"—",16*AS51-15),IF(OR(AS$46="M",AS$46="MADI"),"—",IF(OR(AS$46="IPI",AS$46="IP in"),IF(MOD(AS51-1,9)&gt;=8,"—",16*AS51-15),"Err"))))</f>
        <v>1329</v>
      </c>
      <c r="AT52" s="7">
        <f>IF(OR(AS$46="S",AS$46="",AS$46="STD",AS$46="A",AS$46="AES",AS$46="F",AS$46="Fiber")," ",IF(OR(AS$46="FS",AS$46="D",AS$46="DIS"),IF(MOD(AS51,9)=0,"—",16*AS51),IF(OR(AS$46="M",AS$46="MADI"),"—",IF(OR(AS$46="IPI",AS$46="IP in"),IF(MOD(AS51-1,9)&gt;=8,"—",16*AS51),"Err"))))</f>
        <v>1344</v>
      </c>
      <c r="AU52" s="9">
        <f>IF(OR(AU$46="S",AU$46="",AU$46="STD",AU$46="A",AU$46="AES",AU$46="F",AU$46="Fiber")," ",IF(OR(AU$46="FS",AU$46="D",AU$46="DIS"),IF(MOD(AU51,9)=0,"—",16*AU51-15),IF(OR(AU$46="M",AU$46="MADI"),"—",IF(OR(AU$46="IPI",AU$46="IP in"),IF(MOD(AU51-1,9)&gt;=8,"—",16*AU51-15),"Err"))))</f>
        <v>1185</v>
      </c>
      <c r="AV52" s="7">
        <f>IF(OR(AU$46="S",AU$46="",AU$46="STD",AU$46="A",AU$46="AES",AU$46="F",AU$46="Fiber")," ",IF(OR(AU$46="FS",AU$46="D",AU$46="DIS"),IF(MOD(AU51,9)=0,"—",16*AU51),IF(OR(AU$46="M",AU$46="MADI"),"—",IF(OR(AU$46="IPI",AU$46="IP in"),IF(MOD(AU51-1,9)&gt;=8,"—",16*AU51),"Err"))))</f>
        <v>1200</v>
      </c>
      <c r="AW52" s="9">
        <f>IF(OR(AW$46="S",AW$46="",AW$46="STD",AW$46="A",AW$46="AES",AW$46="F",AW$46="Fiber")," ",IF(OR(AW$46="FS",AW$46="D",AW$46="DIS"),IF(MOD(AW51,9)=0,"—",16*AW51-15),IF(OR(AW$46="M",AW$46="MADI"),"—",IF(OR(AW$46="IPI",AW$46="IP in"),IF(MOD(AW51-1,9)&gt;=8,"—",16*AW51-15),"Err"))))</f>
        <v>1041</v>
      </c>
      <c r="AX52" s="7">
        <f>IF(OR(AW$46="S",AW$46="",AW$46="STD",AW$46="A",AW$46="AES",AW$46="F",AW$46="Fiber")," ",IF(OR(AW$46="FS",AW$46="D",AW$46="DIS"),IF(MOD(AW51,9)=0,"—",16*AW51),IF(OR(AW$46="M",AW$46="MADI"),"—",IF(OR(AW$46="IPI",AW$46="IP in"),IF(MOD(AW51-1,9)&gt;=8,"—",16*AW51),"Err"))))</f>
        <v>1056</v>
      </c>
      <c r="AY52" s="9">
        <f>IF(OR(AY$46="S",AY$46="",AY$46="STD",AY$46="A",AY$46="AES",AY$46="F",AY$46="Fiber")," ",IF(OR(AY$46="FS",AY$46="D",AY$46="DIS"),IF(MOD(AY51,9)=0,"—",16*AY51-15),IF(OR(AY$46="M",AY$46="MADI"),"—",IF(OR(AY$46="IPI",AY$46="IP in"),IF(MOD(AY51-1,9)&gt;=8,"—",16*AY51-15),"Err"))))</f>
        <v>897</v>
      </c>
      <c r="AZ52" s="7">
        <f>IF(OR(AY$46="S",AY$46="",AY$46="STD",AY$46="A",AY$46="AES",AY$46="F",AY$46="Fiber")," ",IF(OR(AY$46="FS",AY$46="D",AY$46="DIS"),IF(MOD(AY51,9)=0,"—",16*AY51),IF(OR(AY$46="M",AY$46="MADI"),"—",IF(OR(AY$46="IPI",AY$46="IP in"),IF(MOD(AY51-1,9)&gt;=8,"—",16*AY51),"Err"))))</f>
        <v>912</v>
      </c>
      <c r="BA52" s="9" t="str">
        <f>IF(OR(BA$46="S",BA$46="",BA$46="STD",BA$46="A",BA$46="AES",BA$46="F",BA$46="Fiber")," ",IF(OR(BA$46="FS",BA$46="D",BA$46="DIS"),IF(MOD(BA51,9)=0,"—",16*BA51-15),IF(OR(BA$46="M",BA$46="MADI"),"—",IF(OR(BA$46="IPI",BA$46="IP in"),IF(MOD(BA51-1,9)&gt;=8,"—",16*BA51-15),"Err"))))</f>
        <v xml:space="preserve"> </v>
      </c>
      <c r="BB52" s="7" t="str">
        <f>IF(OR(BA$46="S",BA$46="",BA$46="STD",BA$46="A",BA$46="AES",BA$46="F",BA$46="Fiber")," ",IF(OR(BA$46="FS",BA$46="D",BA$46="DIS"),IF(MOD(BA51,9)=0,"—",16*BA51),IF(OR(BA$46="M",BA$46="MADI"),"—",IF(OR(BA$46="IPI",BA$46="IP in"),IF(MOD(BA51-1,9)&gt;=8,"—",16*BA51),"Err"))))</f>
        <v xml:space="preserve"> </v>
      </c>
      <c r="BC52" s="9" t="str">
        <f>IF(OR(BC$46="S",BC$46="",BC$46="STD",BC$46="A",BC$46="AES",BC$46="F",BC$46="Fiber")," ",IF(OR(BC$46="FS",BC$46="D",BC$46="DIS"),IF(MOD(BC51,9)=0,"—",16*BC51-15),IF(OR(BC$46="M",BC$46="MADI"),"—",IF(OR(BC$46="IPI",BC$46="IP in"),IF(MOD(BC51-1,9)&gt;=8,"—",16*BC51-15),"Err"))))</f>
        <v xml:space="preserve"> </v>
      </c>
      <c r="BD52" s="7" t="str">
        <f>IF(OR(BC$46="S",BC$46="",BC$46="STD",BC$46="A",BC$46="AES",BC$46="F",BC$46="Fiber")," ",IF(OR(BC$46="FS",BC$46="D",BC$46="DIS"),IF(MOD(BC51,9)=0,"—",16*BC51),IF(OR(BC$46="M",BC$46="MADI"),"—",IF(OR(BC$46="IPI",BC$46="IP in"),IF(MOD(BC51-1,9)&gt;=8,"—",16*BC51),"Err"))))</f>
        <v xml:space="preserve"> </v>
      </c>
      <c r="BE52" s="9" t="str">
        <f>IF(OR(BE$46="S",BE$46="",BE$46="STD",BE$46="A",BE$46="AES",BE$46="F",BE$46="Fiber")," ",IF(OR(BE$46="FS",BE$46="D",BE$46="DIS"),IF(MOD(BE51,9)=0,"—",16*BE51-15),IF(OR(BE$46="M",BE$46="MADI"),"—",IF(OR(BE$46="IPI",BE$46="IP in"),IF(MOD(BE51-1,9)&gt;=8,"—",16*BE51-15),"Err"))))</f>
        <v>—</v>
      </c>
      <c r="BF52" s="7" t="str">
        <f>IF(OR(BE$46="S",BE$46="",BE$46="STD",BE$46="A",BE$46="AES",BE$46="F",BE$46="Fiber")," ",IF(OR(BE$46="FS",BE$46="D",BE$46="DIS"),IF(MOD(BE51,9)=0,"—",16*BE51),IF(OR(BE$46="M",BE$46="MADI"),"—",IF(OR(BE$46="IPI",BE$46="IP in"),IF(MOD(BE51-1,9)&gt;=8,"—",16*BE51),"Err"))))</f>
        <v>—</v>
      </c>
      <c r="BG52" s="9">
        <f>IF(OR(BG$46="S",BG$46="",BG$46="STD",BG$46="A",BG$46="AES",BG$46="F",BG$46="Fiber")," ",IF(OR(BG$46="FS",BG$46="D",BG$46="DIS"),IF(MOD(BG51,9)=0,"—",16*BG51-15),IF(OR(BG$46="M",BG$46="MADI"),"—",IF(OR(BG$46="IPI",BG$46="IP in"),IF(MOD(BG51-1,9)&gt;=8,"—",16*BG51-15),"Err"))))</f>
        <v>321</v>
      </c>
      <c r="BH52" s="7">
        <f>IF(OR(BG$46="S",BG$46="",BG$46="STD",BG$46="A",BG$46="AES",BG$46="F",BG$46="Fiber")," ",IF(OR(BG$46="FS",BG$46="D",BG$46="DIS"),IF(MOD(BG51,9)=0,"—",16*BG51),IF(OR(BG$46="M",BG$46="MADI"),"—",IF(OR(BG$46="IPI",BG$46="IP in"),IF(MOD(BG51-1,9)&gt;=8,"—",16*BG51),"Err"))))</f>
        <v>336</v>
      </c>
      <c r="BI52" s="9" t="str">
        <f>IF(OR(BI$46="S",BI$46="",BI$46="STD",BI$46="A",BI$46="AES",BI$46="F",BI$46="Fiber")," ",IF(OR(BI$46="FS",BI$46="D",BI$46="DIS"),IF(MOD(BI51,9)=0,"—",16*BI51-15),IF(OR(BI$46="M",BI$46="MADI"),"—",IF(OR(BI$46="IPI",BI$46="IP in"),IF(MOD(BI51-1,9)&gt;=8,"—",16*BI51-15),"Err"))))</f>
        <v xml:space="preserve"> </v>
      </c>
      <c r="BJ52" s="7" t="str">
        <f>IF(OR(BI$46="S",BI$46="",BI$46="STD",BI$46="A",BI$46="AES",BI$46="F",BI$46="Fiber")," ",IF(OR(BI$46="FS",BI$46="D",BI$46="DIS"),IF(MOD(BI51,9)=0,"—",16*BI51),IF(OR(BI$46="M",BI$46="MADI"),"—",IF(OR(BI$46="IPI",BI$46="IP in"),IF(MOD(BI51-1,9)&gt;=8,"—",16*BI51),"Err"))))</f>
        <v xml:space="preserve"> </v>
      </c>
      <c r="BK52" s="9" t="str">
        <f>IF(OR(BK$46="S",BK$46="",BK$46="STD",BK$46="A",BK$46="AES",BK$46="F",BK$46="Fiber")," ",IF(OR(BK$46="FS",BK$46="D",BK$46="DIS"),IF(MOD(BK51,9)=0,"—",16*BK51-15),IF(OR(BK$46="M",BK$46="MADI"),"—",IF(OR(BK$46="IPI",BK$46="IP in"),IF(MOD(BK51-1,9)&gt;=8,"—",16*BK51-15),"Err"))))</f>
        <v xml:space="preserve"> </v>
      </c>
      <c r="BL52" s="7" t="str">
        <f>IF(OR(BK$46="S",BK$46="",BK$46="STD",BK$46="A",BK$46="AES",BK$46="F",BK$46="Fiber")," ",IF(OR(BK$46="FS",BK$46="D",BK$46="DIS"),IF(MOD(BK51,9)=0,"—",16*BK51),IF(OR(BK$46="M",BK$46="MADI"),"—",IF(OR(BK$46="IPI",BK$46="IP in"),IF(MOD(BK51-1,9)&gt;=8,"—",16*BK51),"Err"))))</f>
        <v xml:space="preserve"> </v>
      </c>
      <c r="BM52" s="3"/>
      <c r="BN52" s="15" t="s">
        <v>30</v>
      </c>
      <c r="BR52" s="40" t="s">
        <v>31</v>
      </c>
    </row>
    <row r="53" spans="1:70" x14ac:dyDescent="0.25">
      <c r="A53" s="8">
        <f>(A$43)*9-5</f>
        <v>427</v>
      </c>
      <c r="B53" s="6"/>
      <c r="C53" s="8">
        <f>(C$43)*9-5</f>
        <v>418</v>
      </c>
      <c r="D53" s="6"/>
      <c r="E53" s="8">
        <f>(E$43)*9-5</f>
        <v>409</v>
      </c>
      <c r="F53" s="6"/>
      <c r="G53" s="8">
        <f>(G$43)*9-5</f>
        <v>400</v>
      </c>
      <c r="H53" s="6"/>
      <c r="I53" s="8">
        <f>(I$43)*9-5</f>
        <v>391</v>
      </c>
      <c r="J53" s="6"/>
      <c r="K53" s="8">
        <f>(K$43)*9-5</f>
        <v>382</v>
      </c>
      <c r="L53" s="6"/>
      <c r="M53" s="8">
        <f>(M$43)*9-5</f>
        <v>373</v>
      </c>
      <c r="N53" s="6"/>
      <c r="O53" s="8">
        <f>(O$43)*9-5</f>
        <v>364</v>
      </c>
      <c r="P53" s="6"/>
      <c r="Q53" s="8">
        <f>(Q$43)*9-5</f>
        <v>355</v>
      </c>
      <c r="R53" s="6"/>
      <c r="S53" s="8">
        <f>(S$43)*9-5</f>
        <v>346</v>
      </c>
      <c r="T53" s="6"/>
      <c r="U53" s="8">
        <f>(U$43)*9-5</f>
        <v>337</v>
      </c>
      <c r="V53" s="6"/>
      <c r="W53" s="8">
        <f>(W$43)*9-5</f>
        <v>328</v>
      </c>
      <c r="X53" s="6"/>
      <c r="Y53" s="8">
        <f>(Y$43)*9-5</f>
        <v>319</v>
      </c>
      <c r="Z53" s="6"/>
      <c r="AA53" s="8">
        <f>(AA$43)*9-5</f>
        <v>310</v>
      </c>
      <c r="AB53" s="6"/>
      <c r="AC53" s="8">
        <f>(AC$43)*9-5</f>
        <v>301</v>
      </c>
      <c r="AD53" s="6"/>
      <c r="AE53" s="8">
        <f>(AE$43)*9-5</f>
        <v>292</v>
      </c>
      <c r="AF53" s="6"/>
      <c r="AG53" s="8">
        <f>(AG$43)*9-5</f>
        <v>139</v>
      </c>
      <c r="AH53" s="6"/>
      <c r="AI53" s="8">
        <f>(AI$43)*9-5</f>
        <v>130</v>
      </c>
      <c r="AJ53" s="6"/>
      <c r="AK53" s="8">
        <f>(AK$43)*9-5</f>
        <v>121</v>
      </c>
      <c r="AL53" s="6"/>
      <c r="AM53" s="8">
        <f>(AM$43)*9-5</f>
        <v>112</v>
      </c>
      <c r="AN53" s="6"/>
      <c r="AO53" s="8">
        <f>(AO$43)*9-5</f>
        <v>103</v>
      </c>
      <c r="AP53" s="6"/>
      <c r="AQ53" s="8">
        <f>(AQ$43)*9-5</f>
        <v>94</v>
      </c>
      <c r="AR53" s="6"/>
      <c r="AS53" s="8">
        <f>(AS$43)*9-5</f>
        <v>85</v>
      </c>
      <c r="AT53" s="6"/>
      <c r="AU53" s="8">
        <f>(AU$43)*9-5</f>
        <v>76</v>
      </c>
      <c r="AV53" s="6"/>
      <c r="AW53" s="8">
        <f>(AW$43)*9-5</f>
        <v>67</v>
      </c>
      <c r="AX53" s="6"/>
      <c r="AY53" s="8">
        <f>(AY$43)*9-5</f>
        <v>58</v>
      </c>
      <c r="AZ53" s="6"/>
      <c r="BA53" s="8">
        <f>(BA$43)*9-5</f>
        <v>49</v>
      </c>
      <c r="BB53" s="6"/>
      <c r="BC53" s="8">
        <f>(BC$43)*9-5</f>
        <v>40</v>
      </c>
      <c r="BD53" s="6"/>
      <c r="BE53" s="8">
        <f>(BE$43)*9-5</f>
        <v>31</v>
      </c>
      <c r="BF53" s="6"/>
      <c r="BG53" s="8">
        <f>(BG$43)*9-5</f>
        <v>22</v>
      </c>
      <c r="BH53" s="6"/>
      <c r="BI53" s="8">
        <f>(BI$43)*9-5</f>
        <v>13</v>
      </c>
      <c r="BJ53" s="6"/>
      <c r="BK53" s="8">
        <f>(BK$43)*9-5</f>
        <v>4</v>
      </c>
      <c r="BL53" s="6"/>
      <c r="BN53" s="15"/>
    </row>
    <row r="54" spans="1:70" x14ac:dyDescent="0.25">
      <c r="A54" s="9">
        <f>IF(OR(A$46="S",A$46="",A$46="STD",A$46="A",A$46="AES",A$46="F",A$46="Fiber")," ",IF(OR(A$46="FS",A$46="D",A$46="DIS"),IF(MOD(A53,9)=0,"—",16*A53-15),IF(OR(A$46="M",A$46="MADI"),"—",IF(OR(A$46="IPI",A$46="IP in"),IF(MOD(A53-1,9)&gt;=8,"—",16*A53-15),"Err"))))</f>
        <v>6817</v>
      </c>
      <c r="B54" s="7">
        <f>IF(OR(A$46="S",A$46="",A$46="STD",A$46="A",A$46="AES",A$46="F",A$46="Fiber")," ",IF(OR(A$46="FS",A$46="D",A$46="DIS"),IF(MOD(A53,9)=0,"—",16*A53),IF(OR(A$46="M",A$46="MADI"),"—",IF(OR(A$46="IPI",A$46="IP in"),IF(MOD(A53-1,9)&gt;=8,"—",16*A53),"Err"))))</f>
        <v>6832</v>
      </c>
      <c r="C54" s="9">
        <f>IF(OR(C$46="S",C$46="",C$46="STD",C$46="A",C$46="AES",C$46="F",C$46="Fiber")," ",IF(OR(C$46="FS",C$46="D",C$46="DIS"),IF(MOD(C53,9)=0,"—",16*C53-15),IF(OR(C$46="M",C$46="MADI"),"—",IF(OR(C$46="IPI",C$46="IP in"),IF(MOD(C53-1,9)&gt;=8,"—",16*C53-15),"Err"))))</f>
        <v>6673</v>
      </c>
      <c r="D54" s="7">
        <f>IF(OR(C$46="S",C$46="",C$46="STD",C$46="A",C$46="AES",C$46="F",C$46="Fiber")," ",IF(OR(C$46="FS",C$46="D",C$46="DIS"),IF(MOD(C53,9)=0,"—",16*C53),IF(OR(C$46="M",C$46="MADI"),"—",IF(OR(C$46="IPI",C$46="IP in"),IF(MOD(C53-1,9)&gt;=8,"—",16*C53),"Err"))))</f>
        <v>6688</v>
      </c>
      <c r="E54" s="9">
        <f>IF(OR(E$46="S",E$46="",E$46="STD",E$46="A",E$46="AES",E$46="F",E$46="Fiber")," ",IF(OR(E$46="FS",E$46="D",E$46="DIS"),IF(MOD(E53,9)=0,"—",16*E53-15),IF(OR(E$46="M",E$46="MADI"),"—",IF(OR(E$46="IPI",E$46="IP in"),IF(MOD(E53-1,9)&gt;=8,"—",16*E53-15),"Err"))))</f>
        <v>6529</v>
      </c>
      <c r="F54" s="7">
        <f>IF(OR(E$46="S",E$46="",E$46="STD",E$46="A",E$46="AES",E$46="F",E$46="Fiber")," ",IF(OR(E$46="FS",E$46="D",E$46="DIS"),IF(MOD(E53,9)=0,"—",16*E53),IF(OR(E$46="M",E$46="MADI"),"—",IF(OR(E$46="IPI",E$46="IP in"),IF(MOD(E53-1,9)&gt;=8,"—",16*E53),"Err"))))</f>
        <v>6544</v>
      </c>
      <c r="G54" s="9">
        <f>IF(OR(G$46="S",G$46="",G$46="STD",G$46="A",G$46="AES",G$46="F",G$46="Fiber")," ",IF(OR(G$46="FS",G$46="D",G$46="DIS"),IF(MOD(G53,9)=0,"—",16*G53-15),IF(OR(G$46="M",G$46="MADI"),"—",IF(OR(G$46="IPI",G$46="IP in"),IF(MOD(G53-1,9)&gt;=8,"—",16*G53-15),"Err"))))</f>
        <v>6385</v>
      </c>
      <c r="H54" s="7">
        <f>IF(OR(G$46="S",G$46="",G$46="STD",G$46="A",G$46="AES",G$46="F",G$46="Fiber")," ",IF(OR(G$46="FS",G$46="D",G$46="DIS"),IF(MOD(G53,9)=0,"—",16*G53),IF(OR(G$46="M",G$46="MADI"),"—",IF(OR(G$46="IPI",G$46="IP in"),IF(MOD(G53-1,9)&gt;=8,"—",16*G53),"Err"))))</f>
        <v>6400</v>
      </c>
      <c r="I54" s="9">
        <f>IF(OR(I$46="S",I$46="",I$46="STD",I$46="A",I$46="AES",I$46="F",I$46="Fiber")," ",IF(OR(I$46="FS",I$46="D",I$46="DIS"),IF(MOD(I53,9)=0,"—",16*I53-15),IF(OR(I$46="M",I$46="MADI"),"—",IF(OR(I$46="IPI",I$46="IP in"),IF(MOD(I53-1,9)&gt;=8,"—",16*I53-15),"Err"))))</f>
        <v>6241</v>
      </c>
      <c r="J54" s="7">
        <f>IF(OR(I$46="S",I$46="",I$46="STD",I$46="A",I$46="AES",I$46="F",I$46="Fiber")," ",IF(OR(I$46="FS",I$46="D",I$46="DIS"),IF(MOD(I53,9)=0,"—",16*I53),IF(OR(I$46="M",I$46="MADI"),"—",IF(OR(I$46="IPI",I$46="IP in"),IF(MOD(I53-1,9)&gt;=8,"—",16*I53),"Err"))))</f>
        <v>6256</v>
      </c>
      <c r="K54" s="9">
        <f>IF(OR(K$46="S",K$46="",K$46="STD",K$46="A",K$46="AES",K$46="F",K$46="Fiber")," ",IF(OR(K$46="FS",K$46="D",K$46="DIS"),IF(MOD(K53,9)=0,"—",16*K53-15),IF(OR(K$46="M",K$46="MADI"),"—",IF(OR(K$46="IPI",K$46="IP in"),IF(MOD(K53-1,9)&gt;=8,"—",16*K53-15),"Err"))))</f>
        <v>6097</v>
      </c>
      <c r="L54" s="7">
        <f>IF(OR(K$46="S",K$46="",K$46="STD",K$46="A",K$46="AES",K$46="F",K$46="Fiber")," ",IF(OR(K$46="FS",K$46="D",K$46="DIS"),IF(MOD(K53,9)=0,"—",16*K53),IF(OR(K$46="M",K$46="MADI"),"—",IF(OR(K$46="IPI",K$46="IP in"),IF(MOD(K53-1,9)&gt;=8,"—",16*K53),"Err"))))</f>
        <v>6112</v>
      </c>
      <c r="M54" s="9">
        <f>IF(OR(M$46="S",M$46="",M$46="STD",M$46="A",M$46="AES",M$46="F",M$46="Fiber")," ",IF(OR(M$46="FS",M$46="D",M$46="DIS"),IF(MOD(M53,9)=0,"—",16*M53-15),IF(OR(M$46="M",M$46="MADI"),"—",IF(OR(M$46="IPI",M$46="IP in"),IF(MOD(M53-1,9)&gt;=8,"—",16*M53-15),"Err"))))</f>
        <v>5953</v>
      </c>
      <c r="N54" s="7">
        <f>IF(OR(M$46="S",M$46="",M$46="STD",M$46="A",M$46="AES",M$46="F",M$46="Fiber")," ",IF(OR(M$46="FS",M$46="D",M$46="DIS"),IF(MOD(M53,9)=0,"—",16*M53),IF(OR(M$46="M",M$46="MADI"),"—",IF(OR(M$46="IPI",M$46="IP in"),IF(MOD(M53-1,9)&gt;=8,"—",16*M53),"Err"))))</f>
        <v>5968</v>
      </c>
      <c r="O54" s="9">
        <f>IF(OR(O$46="S",O$46="",O$46="STD",O$46="A",O$46="AES",O$46="F",O$46="Fiber")," ",IF(OR(O$46="FS",O$46="D",O$46="DIS"),IF(MOD(O53,9)=0,"—",16*O53-15),IF(OR(O$46="M",O$46="MADI"),"—",IF(OR(O$46="IPI",O$46="IP in"),IF(MOD(O53-1,9)&gt;=8,"—",16*O53-15),"Err"))))</f>
        <v>5809</v>
      </c>
      <c r="P54" s="7">
        <f>IF(OR(O$46="S",O$46="",O$46="STD",O$46="A",O$46="AES",O$46="F",O$46="Fiber")," ",IF(OR(O$46="FS",O$46="D",O$46="DIS"),IF(MOD(O53,9)=0,"—",16*O53),IF(OR(O$46="M",O$46="MADI"),"—",IF(OR(O$46="IPI",O$46="IP in"),IF(MOD(O53-1,9)&gt;=8,"—",16*O53),"Err"))))</f>
        <v>5824</v>
      </c>
      <c r="Q54" s="9">
        <f>IF(OR(Q$46="S",Q$46="",Q$46="STD",Q$46="A",Q$46="AES",Q$46="F",Q$46="Fiber")," ",IF(OR(Q$46="FS",Q$46="D",Q$46="DIS"),IF(MOD(Q53,9)=0,"—",16*Q53-15),IF(OR(Q$46="M",Q$46="MADI"),"—",IF(OR(Q$46="IPI",Q$46="IP in"),IF(MOD(Q53-1,9)&gt;=8,"—",16*Q53-15),"Err"))))</f>
        <v>5665</v>
      </c>
      <c r="R54" s="7">
        <f>IF(OR(Q$46="S",Q$46="",Q$46="STD",Q$46="A",Q$46="AES",Q$46="F",Q$46="Fiber")," ",IF(OR(Q$46="FS",Q$46="D",Q$46="DIS"),IF(MOD(Q53,9)=0,"—",16*Q53),IF(OR(Q$46="M",Q$46="MADI"),"—",IF(OR(Q$46="IPI",Q$46="IP in"),IF(MOD(Q53-1,9)&gt;=8,"—",16*Q53),"Err"))))</f>
        <v>5680</v>
      </c>
      <c r="S54" s="9">
        <f>IF(OR(S$46="S",S$46="",S$46="STD",S$46="A",S$46="AES",S$46="F",S$46="Fiber")," ",IF(OR(S$46="FS",S$46="D",S$46="DIS"),IF(MOD(S53,9)=0,"—",16*S53-15),IF(OR(S$46="M",S$46="MADI"),"—",IF(OR(S$46="IPI",S$46="IP in"),IF(MOD(S53-1,9)&gt;=8,"—",16*S53-15),"Err"))))</f>
        <v>5521</v>
      </c>
      <c r="T54" s="7">
        <f>IF(OR(S$46="S",S$46="",S$46="STD",S$46="A",S$46="AES",S$46="F",S$46="Fiber")," ",IF(OR(S$46="FS",S$46="D",S$46="DIS"),IF(MOD(S53,9)=0,"—",16*S53),IF(OR(S$46="M",S$46="MADI"),"—",IF(OR(S$46="IPI",S$46="IP in"),IF(MOD(S53-1,9)&gt;=8,"—",16*S53),"Err"))))</f>
        <v>5536</v>
      </c>
      <c r="U54" s="9">
        <f>IF(OR(U$46="S",U$46="",U$46="STD",U$46="A",U$46="AES",U$46="F",U$46="Fiber")," ",IF(OR(U$46="FS",U$46="D",U$46="DIS"),IF(MOD(U53,9)=0,"—",16*U53-15),IF(OR(U$46="M",U$46="MADI"),"—",IF(OR(U$46="IPI",U$46="IP in"),IF(MOD(U53-1,9)&gt;=8,"—",16*U53-15),"Err"))))</f>
        <v>5377</v>
      </c>
      <c r="V54" s="7">
        <f>IF(OR(U$46="S",U$46="",U$46="STD",U$46="A",U$46="AES",U$46="F",U$46="Fiber")," ",IF(OR(U$46="FS",U$46="D",U$46="DIS"),IF(MOD(U53,9)=0,"—",16*U53),IF(OR(U$46="M",U$46="MADI"),"—",IF(OR(U$46="IPI",U$46="IP in"),IF(MOD(U53-1,9)&gt;=8,"—",16*U53),"Err"))))</f>
        <v>5392</v>
      </c>
      <c r="W54" s="9">
        <f>IF(OR(W$46="S",W$46="",W$46="STD",W$46="A",W$46="AES",W$46="F",W$46="Fiber")," ",IF(OR(W$46="FS",W$46="D",W$46="DIS"),IF(MOD(W53,9)=0,"—",16*W53-15),IF(OR(W$46="M",W$46="MADI"),"—",IF(OR(W$46="IPI",W$46="IP in"),IF(MOD(W53-1,9)&gt;=8,"—",16*W53-15),"Err"))))</f>
        <v>5233</v>
      </c>
      <c r="X54" s="7">
        <f>IF(OR(W$46="S",W$46="",W$46="STD",W$46="A",W$46="AES",W$46="F",W$46="Fiber")," ",IF(OR(W$46="FS",W$46="D",W$46="DIS"),IF(MOD(W53,9)=0,"—",16*W53),IF(OR(W$46="M",W$46="MADI"),"—",IF(OR(W$46="IPI",W$46="IP in"),IF(MOD(W53-1,9)&gt;=8,"—",16*W53),"Err"))))</f>
        <v>5248</v>
      </c>
      <c r="Y54" s="9">
        <f>IF(OR(Y$46="S",Y$46="",Y$46="STD",Y$46="A",Y$46="AES",Y$46="F",Y$46="Fiber")," ",IF(OR(Y$46="FS",Y$46="D",Y$46="DIS"),IF(MOD(Y53,9)=0,"—",16*Y53-15),IF(OR(Y$46="M",Y$46="MADI"),"—",IF(OR(Y$46="IPI",Y$46="IP in"),IF(MOD(Y53-1,9)&gt;=8,"—",16*Y53-15),"Err"))))</f>
        <v>5089</v>
      </c>
      <c r="Z54" s="7">
        <f>IF(OR(Y$46="S",Y$46="",Y$46="STD",Y$46="A",Y$46="AES",Y$46="F",Y$46="Fiber")," ",IF(OR(Y$46="FS",Y$46="D",Y$46="DIS"),IF(MOD(Y53,9)=0,"—",16*Y53),IF(OR(Y$46="M",Y$46="MADI"),"—",IF(OR(Y$46="IPI",Y$46="IP in"),IF(MOD(Y53-1,9)&gt;=8,"—",16*Y53),"Err"))))</f>
        <v>5104</v>
      </c>
      <c r="AA54" s="9">
        <f>IF(OR(AA$46="S",AA$46="",AA$46="STD",AA$46="A",AA$46="AES",AA$46="F",AA$46="Fiber")," ",IF(OR(AA$46="FS",AA$46="D",AA$46="DIS"),IF(MOD(AA53,9)=0,"—",16*AA53-15),IF(OR(AA$46="M",AA$46="MADI"),"—",IF(OR(AA$46="IPI",AA$46="IP in"),IF(MOD(AA53-1,9)&gt;=8,"—",16*AA53-15),"Err"))))</f>
        <v>4945</v>
      </c>
      <c r="AB54" s="7">
        <f>IF(OR(AA$46="S",AA$46="",AA$46="STD",AA$46="A",AA$46="AES",AA$46="F",AA$46="Fiber")," ",IF(OR(AA$46="FS",AA$46="D",AA$46="DIS"),IF(MOD(AA53,9)=0,"—",16*AA53),IF(OR(AA$46="M",AA$46="MADI"),"—",IF(OR(AA$46="IPI",AA$46="IP in"),IF(MOD(AA53-1,9)&gt;=8,"—",16*AA53),"Err"))))</f>
        <v>4960</v>
      </c>
      <c r="AC54" s="9">
        <f>IF(OR(AC$46="S",AC$46="",AC$46="STD",AC$46="A",AC$46="AES",AC$46="F",AC$46="Fiber")," ",IF(OR(AC$46="FS",AC$46="D",AC$46="DIS"),IF(MOD(AC53,9)=0,"—",16*AC53-15),IF(OR(AC$46="M",AC$46="MADI"),"—",IF(OR(AC$46="IPI",AC$46="IP in"),IF(MOD(AC53-1,9)&gt;=8,"—",16*AC53-15),"Err"))))</f>
        <v>4801</v>
      </c>
      <c r="AD54" s="7">
        <f>IF(OR(AC$46="S",AC$46="",AC$46="STD",AC$46="A",AC$46="AES",AC$46="F",AC$46="Fiber")," ",IF(OR(AC$46="FS",AC$46="D",AC$46="DIS"),IF(MOD(AC53,9)=0,"—",16*AC53),IF(OR(AC$46="M",AC$46="MADI"),"—",IF(OR(AC$46="IPI",AC$46="IP in"),IF(MOD(AC53-1,9)&gt;=8,"—",16*AC53),"Err"))))</f>
        <v>4816</v>
      </c>
      <c r="AE54" s="9">
        <f>IF(OR(AE$46="S",AE$46="",AE$46="STD",AE$46="A",AE$46="AES",AE$46="F",AE$46="Fiber")," ",IF(OR(AE$46="FS",AE$46="D",AE$46="DIS"),IF(MOD(AE53,9)=0,"—",16*AE53-15),IF(OR(AE$46="M",AE$46="MADI"),"—",IF(OR(AE$46="IPI",AE$46="IP in"),IF(MOD(AE53-1,9)&gt;=8,"—",16*AE53-15),"Err"))))</f>
        <v>4657</v>
      </c>
      <c r="AF54" s="7">
        <f>IF(OR(AE$46="S",AE$46="",AE$46="STD",AE$46="A",AE$46="AES",AE$46="F",AE$46="Fiber")," ",IF(OR(AE$46="FS",AE$46="D",AE$46="DIS"),IF(MOD(AE53,9)=0,"—",16*AE53),IF(OR(AE$46="M",AE$46="MADI"),"—",IF(OR(AE$46="IPI",AE$46="IP in"),IF(MOD(AE53-1,9)&gt;=8,"—",16*AE53),"Err"))))</f>
        <v>4672</v>
      </c>
      <c r="AG54" s="9">
        <f>IF(OR(AG$46="S",AG$46="",AG$46="STD",AG$46="A",AG$46="AES",AG$46="F",AG$46="Fiber")," ",IF(OR(AG$46="FS",AG$46="D",AG$46="DIS"),IF(MOD(AG53,9)=0,"—",16*AG53-15),IF(OR(AG$46="M",AG$46="MADI"),"—",IF(OR(AG$46="IPI",AG$46="IP in"),IF(MOD(AG53-1,9)&gt;=8,"—",16*AG53-15),"Err"))))</f>
        <v>2209</v>
      </c>
      <c r="AH54" s="7">
        <f>IF(OR(AG$46="S",AG$46="",AG$46="STD",AG$46="A",AG$46="AES",AG$46="F",AG$46="Fiber")," ",IF(OR(AG$46="FS",AG$46="D",AG$46="DIS"),IF(MOD(AG53,9)=0,"—",16*AG53),IF(OR(AG$46="M",AG$46="MADI"),"—",IF(OR(AG$46="IPI",AG$46="IP in"),IF(MOD(AG53-1,9)&gt;=8,"—",16*AG53),"Err"))))</f>
        <v>2224</v>
      </c>
      <c r="AI54" s="9">
        <f>IF(OR(AI$46="S",AI$46="",AI$46="STD",AI$46="A",AI$46="AES",AI$46="F",AI$46="Fiber")," ",IF(OR(AI$46="FS",AI$46="D",AI$46="DIS"),IF(MOD(AI53,9)=0,"—",16*AI53-15),IF(OR(AI$46="M",AI$46="MADI"),"—",IF(OR(AI$46="IPI",AI$46="IP in"),IF(MOD(AI53-1,9)&gt;=8,"—",16*AI53-15),"Err"))))</f>
        <v>2065</v>
      </c>
      <c r="AJ54" s="7">
        <f>IF(OR(AI$46="S",AI$46="",AI$46="STD",AI$46="A",AI$46="AES",AI$46="F",AI$46="Fiber")," ",IF(OR(AI$46="FS",AI$46="D",AI$46="DIS"),IF(MOD(AI53,9)=0,"—",16*AI53),IF(OR(AI$46="M",AI$46="MADI"),"—",IF(OR(AI$46="IPI",AI$46="IP in"),IF(MOD(AI53-1,9)&gt;=8,"—",16*AI53),"Err"))))</f>
        <v>2080</v>
      </c>
      <c r="AK54" s="9">
        <f>IF(OR(AK$46="S",AK$46="",AK$46="STD",AK$46="A",AK$46="AES",AK$46="F",AK$46="Fiber")," ",IF(OR(AK$46="FS",AK$46="D",AK$46="DIS"),IF(MOD(AK53,9)=0,"—",16*AK53-15),IF(OR(AK$46="M",AK$46="MADI"),"—",IF(OR(AK$46="IPI",AK$46="IP in"),IF(MOD(AK53-1,9)&gt;=8,"—",16*AK53-15),"Err"))))</f>
        <v>1921</v>
      </c>
      <c r="AL54" s="7">
        <f>IF(OR(AK$46="S",AK$46="",AK$46="STD",AK$46="A",AK$46="AES",AK$46="F",AK$46="Fiber")," ",IF(OR(AK$46="FS",AK$46="D",AK$46="DIS"),IF(MOD(AK53,9)=0,"—",16*AK53),IF(OR(AK$46="M",AK$46="MADI"),"—",IF(OR(AK$46="IPI",AK$46="IP in"),IF(MOD(AK53-1,9)&gt;=8,"—",16*AK53),"Err"))))</f>
        <v>1936</v>
      </c>
      <c r="AM54" s="9">
        <f>IF(OR(AM$46="S",AM$46="",AM$46="STD",AM$46="A",AM$46="AES",AM$46="F",AM$46="Fiber")," ",IF(OR(AM$46="FS",AM$46="D",AM$46="DIS"),IF(MOD(AM53,9)=0,"—",16*AM53-15),IF(OR(AM$46="M",AM$46="MADI"),"—",IF(OR(AM$46="IPI",AM$46="IP in"),IF(MOD(AM53-1,9)&gt;=8,"—",16*AM53-15),"Err"))))</f>
        <v>1777</v>
      </c>
      <c r="AN54" s="7">
        <f>IF(OR(AM$46="S",AM$46="",AM$46="STD",AM$46="A",AM$46="AES",AM$46="F",AM$46="Fiber")," ",IF(OR(AM$46="FS",AM$46="D",AM$46="DIS"),IF(MOD(AM53,9)=0,"—",16*AM53),IF(OR(AM$46="M",AM$46="MADI"),"—",IF(OR(AM$46="IPI",AM$46="IP in"),IF(MOD(AM53-1,9)&gt;=8,"—",16*AM53),"Err"))))</f>
        <v>1792</v>
      </c>
      <c r="AO54" s="9">
        <f>IF(OR(AO$46="S",AO$46="",AO$46="STD",AO$46="A",AO$46="AES",AO$46="F",AO$46="Fiber")," ",IF(OR(AO$46="FS",AO$46="D",AO$46="DIS"),IF(MOD(AO53,9)=0,"—",16*AO53-15),IF(OR(AO$46="M",AO$46="MADI"),"—",IF(OR(AO$46="IPI",AO$46="IP in"),IF(MOD(AO53-1,9)&gt;=8,"—",16*AO53-15),"Err"))))</f>
        <v>1633</v>
      </c>
      <c r="AP54" s="7">
        <f>IF(OR(AO$46="S",AO$46="",AO$46="STD",AO$46="A",AO$46="AES",AO$46="F",AO$46="Fiber")," ",IF(OR(AO$46="FS",AO$46="D",AO$46="DIS"),IF(MOD(AO53,9)=0,"—",16*AO53),IF(OR(AO$46="M",AO$46="MADI"),"—",IF(OR(AO$46="IPI",AO$46="IP in"),IF(MOD(AO53-1,9)&gt;=8,"—",16*AO53),"Err"))))</f>
        <v>1648</v>
      </c>
      <c r="AQ54" s="9">
        <f>IF(OR(AQ$46="S",AQ$46="",AQ$46="STD",AQ$46="A",AQ$46="AES",AQ$46="F",AQ$46="Fiber")," ",IF(OR(AQ$46="FS",AQ$46="D",AQ$46="DIS"),IF(MOD(AQ53,9)=0,"—",16*AQ53-15),IF(OR(AQ$46="M",AQ$46="MADI"),"—",IF(OR(AQ$46="IPI",AQ$46="IP in"),IF(MOD(AQ53-1,9)&gt;=8,"—",16*AQ53-15),"Err"))))</f>
        <v>1489</v>
      </c>
      <c r="AR54" s="7">
        <f>IF(OR(AQ$46="S",AQ$46="",AQ$46="STD",AQ$46="A",AQ$46="AES",AQ$46="F",AQ$46="Fiber")," ",IF(OR(AQ$46="FS",AQ$46="D",AQ$46="DIS"),IF(MOD(AQ53,9)=0,"—",16*AQ53),IF(OR(AQ$46="M",AQ$46="MADI"),"—",IF(OR(AQ$46="IPI",AQ$46="IP in"),IF(MOD(AQ53-1,9)&gt;=8,"—",16*AQ53),"Err"))))</f>
        <v>1504</v>
      </c>
      <c r="AS54" s="9">
        <f>IF(OR(AS$46="S",AS$46="",AS$46="STD",AS$46="A",AS$46="AES",AS$46="F",AS$46="Fiber")," ",IF(OR(AS$46="FS",AS$46="D",AS$46="DIS"),IF(MOD(AS53,9)=0,"—",16*AS53-15),IF(OR(AS$46="M",AS$46="MADI"),"—",IF(OR(AS$46="IPI",AS$46="IP in"),IF(MOD(AS53-1,9)&gt;=8,"—",16*AS53-15),"Err"))))</f>
        <v>1345</v>
      </c>
      <c r="AT54" s="7">
        <f>IF(OR(AS$46="S",AS$46="",AS$46="STD",AS$46="A",AS$46="AES",AS$46="F",AS$46="Fiber")," ",IF(OR(AS$46="FS",AS$46="D",AS$46="DIS"),IF(MOD(AS53,9)=0,"—",16*AS53),IF(OR(AS$46="M",AS$46="MADI"),"—",IF(OR(AS$46="IPI",AS$46="IP in"),IF(MOD(AS53-1,9)&gt;=8,"—",16*AS53),"Err"))))</f>
        <v>1360</v>
      </c>
      <c r="AU54" s="9">
        <f>IF(OR(AU$46="S",AU$46="",AU$46="STD",AU$46="A",AU$46="AES",AU$46="F",AU$46="Fiber")," ",IF(OR(AU$46="FS",AU$46="D",AU$46="DIS"),IF(MOD(AU53,9)=0,"—",16*AU53-15),IF(OR(AU$46="M",AU$46="MADI"),"—",IF(OR(AU$46="IPI",AU$46="IP in"),IF(MOD(AU53-1,9)&gt;=8,"—",16*AU53-15),"Err"))))</f>
        <v>1201</v>
      </c>
      <c r="AV54" s="7">
        <f>IF(OR(AU$46="S",AU$46="",AU$46="STD",AU$46="A",AU$46="AES",AU$46="F",AU$46="Fiber")," ",IF(OR(AU$46="FS",AU$46="D",AU$46="DIS"),IF(MOD(AU53,9)=0,"—",16*AU53),IF(OR(AU$46="M",AU$46="MADI"),"—",IF(OR(AU$46="IPI",AU$46="IP in"),IF(MOD(AU53-1,9)&gt;=8,"—",16*AU53),"Err"))))</f>
        <v>1216</v>
      </c>
      <c r="AW54" s="9">
        <f>IF(OR(AW$46="S",AW$46="",AW$46="STD",AW$46="A",AW$46="AES",AW$46="F",AW$46="Fiber")," ",IF(OR(AW$46="FS",AW$46="D",AW$46="DIS"),IF(MOD(AW53,9)=0,"—",16*AW53-15),IF(OR(AW$46="M",AW$46="MADI"),"—",IF(OR(AW$46="IPI",AW$46="IP in"),IF(MOD(AW53-1,9)&gt;=8,"—",16*AW53-15),"Err"))))</f>
        <v>1057</v>
      </c>
      <c r="AX54" s="7">
        <f>IF(OR(AW$46="S",AW$46="",AW$46="STD",AW$46="A",AW$46="AES",AW$46="F",AW$46="Fiber")," ",IF(OR(AW$46="FS",AW$46="D",AW$46="DIS"),IF(MOD(AW53,9)=0,"—",16*AW53),IF(OR(AW$46="M",AW$46="MADI"),"—",IF(OR(AW$46="IPI",AW$46="IP in"),IF(MOD(AW53-1,9)&gt;=8,"—",16*AW53),"Err"))))</f>
        <v>1072</v>
      </c>
      <c r="AY54" s="9">
        <f>IF(OR(AY$46="S",AY$46="",AY$46="STD",AY$46="A",AY$46="AES",AY$46="F",AY$46="Fiber")," ",IF(OR(AY$46="FS",AY$46="D",AY$46="DIS"),IF(MOD(AY53,9)=0,"—",16*AY53-15),IF(OR(AY$46="M",AY$46="MADI"),"—",IF(OR(AY$46="IPI",AY$46="IP in"),IF(MOD(AY53-1,9)&gt;=8,"—",16*AY53-15),"Err"))))</f>
        <v>913</v>
      </c>
      <c r="AZ54" s="7">
        <f>IF(OR(AY$46="S",AY$46="",AY$46="STD",AY$46="A",AY$46="AES",AY$46="F",AY$46="Fiber")," ",IF(OR(AY$46="FS",AY$46="D",AY$46="DIS"),IF(MOD(AY53,9)=0,"—",16*AY53),IF(OR(AY$46="M",AY$46="MADI"),"—",IF(OR(AY$46="IPI",AY$46="IP in"),IF(MOD(AY53-1,9)&gt;=8,"—",16*AY53),"Err"))))</f>
        <v>928</v>
      </c>
      <c r="BA54" s="9" t="str">
        <f>IF(OR(BA$46="S",BA$46="",BA$46="STD",BA$46="A",BA$46="AES",BA$46="F",BA$46="Fiber")," ",IF(OR(BA$46="FS",BA$46="D",BA$46="DIS"),IF(MOD(BA53,9)=0,"—",16*BA53-15),IF(OR(BA$46="M",BA$46="MADI"),"—",IF(OR(BA$46="IPI",BA$46="IP in"),IF(MOD(BA53-1,9)&gt;=8,"—",16*BA53-15),"Err"))))</f>
        <v xml:space="preserve"> </v>
      </c>
      <c r="BB54" s="7" t="str">
        <f>IF(OR(BA$46="S",BA$46="",BA$46="STD",BA$46="A",BA$46="AES",BA$46="F",BA$46="Fiber")," ",IF(OR(BA$46="FS",BA$46="D",BA$46="DIS"),IF(MOD(BA53,9)=0,"—",16*BA53),IF(OR(BA$46="M",BA$46="MADI"),"—",IF(OR(BA$46="IPI",BA$46="IP in"),IF(MOD(BA53-1,9)&gt;=8,"—",16*BA53),"Err"))))</f>
        <v xml:space="preserve"> </v>
      </c>
      <c r="BC54" s="9" t="str">
        <f>IF(OR(BC$46="S",BC$46="",BC$46="STD",BC$46="A",BC$46="AES",BC$46="F",BC$46="Fiber")," ",IF(OR(BC$46="FS",BC$46="D",BC$46="DIS"),IF(MOD(BC53,9)=0,"—",16*BC53-15),IF(OR(BC$46="M",BC$46="MADI"),"—",IF(OR(BC$46="IPI",BC$46="IP in"),IF(MOD(BC53-1,9)&gt;=8,"—",16*BC53-15),"Err"))))</f>
        <v xml:space="preserve"> </v>
      </c>
      <c r="BD54" s="7" t="str">
        <f>IF(OR(BC$46="S",BC$46="",BC$46="STD",BC$46="A",BC$46="AES",BC$46="F",BC$46="Fiber")," ",IF(OR(BC$46="FS",BC$46="D",BC$46="DIS"),IF(MOD(BC53,9)=0,"—",16*BC53),IF(OR(BC$46="M",BC$46="MADI"),"—",IF(OR(BC$46="IPI",BC$46="IP in"),IF(MOD(BC53-1,9)&gt;=8,"—",16*BC53),"Err"))))</f>
        <v xml:space="preserve"> </v>
      </c>
      <c r="BE54" s="9" t="str">
        <f>IF(OR(BE$46="S",BE$46="",BE$46="STD",BE$46="A",BE$46="AES",BE$46="F",BE$46="Fiber")," ",IF(OR(BE$46="FS",BE$46="D",BE$46="DIS"),IF(MOD(BE53,9)=0,"—",16*BE53-15),IF(OR(BE$46="M",BE$46="MADI"),"—",IF(OR(BE$46="IPI",BE$46="IP in"),IF(MOD(BE53-1,9)&gt;=8,"—",16*BE53-15),"Err"))))</f>
        <v>—</v>
      </c>
      <c r="BF54" s="7" t="str">
        <f>IF(OR(BE$46="S",BE$46="",BE$46="STD",BE$46="A",BE$46="AES",BE$46="F",BE$46="Fiber")," ",IF(OR(BE$46="FS",BE$46="D",BE$46="DIS"),IF(MOD(BE53,9)=0,"—",16*BE53),IF(OR(BE$46="M",BE$46="MADI"),"—",IF(OR(BE$46="IPI",BE$46="IP in"),IF(MOD(BE53-1,9)&gt;=8,"—",16*BE53),"Err"))))</f>
        <v>—</v>
      </c>
      <c r="BG54" s="9">
        <f>IF(OR(BG$46="S",BG$46="",BG$46="STD",BG$46="A",BG$46="AES",BG$46="F",BG$46="Fiber")," ",IF(OR(BG$46="FS",BG$46="D",BG$46="DIS"),IF(MOD(BG53,9)=0,"—",16*BG53-15),IF(OR(BG$46="M",BG$46="MADI"),"—",IF(OR(BG$46="IPI",BG$46="IP in"),IF(MOD(BG53-1,9)&gt;=8,"—",16*BG53-15),"Err"))))</f>
        <v>337</v>
      </c>
      <c r="BH54" s="7">
        <f>IF(OR(BG$46="S",BG$46="",BG$46="STD",BG$46="A",BG$46="AES",BG$46="F",BG$46="Fiber")," ",IF(OR(BG$46="FS",BG$46="D",BG$46="DIS"),IF(MOD(BG53,9)=0,"—",16*BG53),IF(OR(BG$46="M",BG$46="MADI"),"—",IF(OR(BG$46="IPI",BG$46="IP in"),IF(MOD(BG53-1,9)&gt;=8,"—",16*BG53),"Err"))))</f>
        <v>352</v>
      </c>
      <c r="BI54" s="9" t="str">
        <f>IF(OR(BI$46="S",BI$46="",BI$46="STD",BI$46="A",BI$46="AES",BI$46="F",BI$46="Fiber")," ",IF(OR(BI$46="FS",BI$46="D",BI$46="DIS"),IF(MOD(BI53,9)=0,"—",16*BI53-15),IF(OR(BI$46="M",BI$46="MADI"),"—",IF(OR(BI$46="IPI",BI$46="IP in"),IF(MOD(BI53-1,9)&gt;=8,"—",16*BI53-15),"Err"))))</f>
        <v xml:space="preserve"> </v>
      </c>
      <c r="BJ54" s="7" t="str">
        <f>IF(OR(BI$46="S",BI$46="",BI$46="STD",BI$46="A",BI$46="AES",BI$46="F",BI$46="Fiber")," ",IF(OR(BI$46="FS",BI$46="D",BI$46="DIS"),IF(MOD(BI53,9)=0,"—",16*BI53),IF(OR(BI$46="M",BI$46="MADI"),"—",IF(OR(BI$46="IPI",BI$46="IP in"),IF(MOD(BI53-1,9)&gt;=8,"—",16*BI53),"Err"))))</f>
        <v xml:space="preserve"> </v>
      </c>
      <c r="BK54" s="9" t="str">
        <f>IF(OR(BK$46="S",BK$46="",BK$46="STD",BK$46="A",BK$46="AES",BK$46="F",BK$46="Fiber")," ",IF(OR(BK$46="FS",BK$46="D",BK$46="DIS"),IF(MOD(BK53,9)=0,"—",16*BK53-15),IF(OR(BK$46="M",BK$46="MADI"),"—",IF(OR(BK$46="IPI",BK$46="IP in"),IF(MOD(BK53-1,9)&gt;=8,"—",16*BK53-15),"Err"))))</f>
        <v xml:space="preserve"> </v>
      </c>
      <c r="BL54" s="7" t="str">
        <f>IF(OR(BK$46="S",BK$46="",BK$46="STD",BK$46="A",BK$46="AES",BK$46="F",BK$46="Fiber")," ",IF(OR(BK$46="FS",BK$46="D",BK$46="DIS"),IF(MOD(BK53,9)=0,"—",16*BK53),IF(OR(BK$46="M",BK$46="MADI"),"—",IF(OR(BK$46="IPI",BK$46="IP in"),IF(MOD(BK53-1,9)&gt;=8,"—",16*BK53),"Err"))))</f>
        <v xml:space="preserve"> </v>
      </c>
      <c r="BN54" s="13" t="s">
        <v>3</v>
      </c>
    </row>
    <row r="55" spans="1:70" x14ac:dyDescent="0.25">
      <c r="A55" s="8">
        <f>(A$43)*9-4</f>
        <v>428</v>
      </c>
      <c r="B55" s="6"/>
      <c r="C55" s="8">
        <f>(C$43)*9-4</f>
        <v>419</v>
      </c>
      <c r="D55" s="6"/>
      <c r="E55" s="8">
        <f>(E$43)*9-4</f>
        <v>410</v>
      </c>
      <c r="F55" s="6"/>
      <c r="G55" s="8">
        <f>(G$43)*9-4</f>
        <v>401</v>
      </c>
      <c r="H55" s="6"/>
      <c r="I55" s="8">
        <f>(I$43)*9-4</f>
        <v>392</v>
      </c>
      <c r="J55" s="6"/>
      <c r="K55" s="8">
        <f>(K$43)*9-4</f>
        <v>383</v>
      </c>
      <c r="L55" s="6"/>
      <c r="M55" s="8">
        <f>(M$43)*9-4</f>
        <v>374</v>
      </c>
      <c r="N55" s="6"/>
      <c r="O55" s="8">
        <f>(O$43)*9-4</f>
        <v>365</v>
      </c>
      <c r="P55" s="6"/>
      <c r="Q55" s="8">
        <f>(Q$43)*9-4</f>
        <v>356</v>
      </c>
      <c r="R55" s="6"/>
      <c r="S55" s="8">
        <f>(S$43)*9-4</f>
        <v>347</v>
      </c>
      <c r="T55" s="6"/>
      <c r="U55" s="8">
        <f>(U$43)*9-4</f>
        <v>338</v>
      </c>
      <c r="V55" s="6"/>
      <c r="W55" s="8">
        <f>(W$43)*9-4</f>
        <v>329</v>
      </c>
      <c r="X55" s="6"/>
      <c r="Y55" s="8">
        <f>(Y$43)*9-4</f>
        <v>320</v>
      </c>
      <c r="Z55" s="6"/>
      <c r="AA55" s="8">
        <f>(AA$43)*9-4</f>
        <v>311</v>
      </c>
      <c r="AB55" s="6"/>
      <c r="AC55" s="8">
        <f>(AC$43)*9-4</f>
        <v>302</v>
      </c>
      <c r="AD55" s="6"/>
      <c r="AE55" s="8">
        <f>(AE$43)*9-4</f>
        <v>293</v>
      </c>
      <c r="AF55" s="6"/>
      <c r="AG55" s="8">
        <f>(AG$43)*9-4</f>
        <v>140</v>
      </c>
      <c r="AH55" s="6"/>
      <c r="AI55" s="8">
        <f>(AI$43)*9-4</f>
        <v>131</v>
      </c>
      <c r="AJ55" s="6"/>
      <c r="AK55" s="8">
        <f>(AK$43)*9-4</f>
        <v>122</v>
      </c>
      <c r="AL55" s="6"/>
      <c r="AM55" s="8">
        <f>(AM$43)*9-4</f>
        <v>113</v>
      </c>
      <c r="AN55" s="6"/>
      <c r="AO55" s="8">
        <f>(AO$43)*9-4</f>
        <v>104</v>
      </c>
      <c r="AP55" s="6"/>
      <c r="AQ55" s="8">
        <f>(AQ$43)*9-4</f>
        <v>95</v>
      </c>
      <c r="AR55" s="6"/>
      <c r="AS55" s="8">
        <f>(AS$43)*9-4</f>
        <v>86</v>
      </c>
      <c r="AT55" s="6"/>
      <c r="AU55" s="8">
        <f>(AU$43)*9-4</f>
        <v>77</v>
      </c>
      <c r="AV55" s="6"/>
      <c r="AW55" s="8">
        <f>(AW$43)*9-4</f>
        <v>68</v>
      </c>
      <c r="AX55" s="6"/>
      <c r="AY55" s="8">
        <f>(AY$43)*9-4</f>
        <v>59</v>
      </c>
      <c r="AZ55" s="6"/>
      <c r="BA55" s="8">
        <f>(BA$43)*9-4</f>
        <v>50</v>
      </c>
      <c r="BB55" s="6"/>
      <c r="BC55" s="8">
        <f>(BC$43)*9-4</f>
        <v>41</v>
      </c>
      <c r="BD55" s="6"/>
      <c r="BE55" s="8">
        <f>(BE$43)*9-4</f>
        <v>32</v>
      </c>
      <c r="BF55" s="6"/>
      <c r="BG55" s="8">
        <f>(BG$43)*9-4</f>
        <v>23</v>
      </c>
      <c r="BH55" s="6"/>
      <c r="BI55" s="8">
        <f>(BI$43)*9-4</f>
        <v>14</v>
      </c>
      <c r="BJ55" s="6"/>
      <c r="BK55" s="8">
        <f>(BK$43)*9-4</f>
        <v>5</v>
      </c>
      <c r="BL55" s="6"/>
    </row>
    <row r="56" spans="1:70" x14ac:dyDescent="0.25">
      <c r="A56" s="9">
        <f>IF(OR(A$46="S",A$46="",A$46="STD",A$46="A",A$46="AES",A$46="F",A$46="Fiber")," ",IF(OR(A$46="FS",A$46="D",A$46="DIS"),IF(MOD(A55,9)=0,"—",16*A55-15),IF(OR(A$46="M",A$46="MADI"),"—",IF(OR(A$46="IPI",A$46="IP in"),IF(MOD(A55-1,9)&gt;=8,"—",16*A55-15),"Err"))))</f>
        <v>6833</v>
      </c>
      <c r="B56" s="7">
        <f>IF(OR(A$46="S",A$46="",A$46="STD",A$46="A",A$46="AES",A$46="F",A$46="Fiber")," ",IF(OR(A$46="FS",A$46="D",A$46="DIS"),IF(MOD(A55,9)=0,"—",16*A55),IF(OR(A$46="M",A$46="MADI"),"—",IF(OR(A$46="IPI",A$46="IP in"),IF(MOD(A55-1,9)&gt;=8,"—",16*A55),"Err"))))</f>
        <v>6848</v>
      </c>
      <c r="C56" s="9">
        <f>IF(OR(C$46="S",C$46="",C$46="STD",C$46="A",C$46="AES",C$46="F",C$46="Fiber")," ",IF(OR(C$46="FS",C$46="D",C$46="DIS"),IF(MOD(C55,9)=0,"—",16*C55-15),IF(OR(C$46="M",C$46="MADI"),"—",IF(OR(C$46="IPI",C$46="IP in"),IF(MOD(C55-1,9)&gt;=8,"—",16*C55-15),"Err"))))</f>
        <v>6689</v>
      </c>
      <c r="D56" s="7">
        <f>IF(OR(C$46="S",C$46="",C$46="STD",C$46="A",C$46="AES",C$46="F",C$46="Fiber")," ",IF(OR(C$46="FS",C$46="D",C$46="DIS"),IF(MOD(C55,9)=0,"—",16*C55),IF(OR(C$46="M",C$46="MADI"),"—",IF(OR(C$46="IPI",C$46="IP in"),IF(MOD(C55-1,9)&gt;=8,"—",16*C55),"Err"))))</f>
        <v>6704</v>
      </c>
      <c r="E56" s="9">
        <f>IF(OR(E$46="S",E$46="",E$46="STD",E$46="A",E$46="AES",E$46="F",E$46="Fiber")," ",IF(OR(E$46="FS",E$46="D",E$46="DIS"),IF(MOD(E55,9)=0,"—",16*E55-15),IF(OR(E$46="M",E$46="MADI"),"—",IF(OR(E$46="IPI",E$46="IP in"),IF(MOD(E55-1,9)&gt;=8,"—",16*E55-15),"Err"))))</f>
        <v>6545</v>
      </c>
      <c r="F56" s="7">
        <f>IF(OR(E$46="S",E$46="",E$46="STD",E$46="A",E$46="AES",E$46="F",E$46="Fiber")," ",IF(OR(E$46="FS",E$46="D",E$46="DIS"),IF(MOD(E55,9)=0,"—",16*E55),IF(OR(E$46="M",E$46="MADI"),"—",IF(OR(E$46="IPI",E$46="IP in"),IF(MOD(E55-1,9)&gt;=8,"—",16*E55),"Err"))))</f>
        <v>6560</v>
      </c>
      <c r="G56" s="9">
        <f>IF(OR(G$46="S",G$46="",G$46="STD",G$46="A",G$46="AES",G$46="F",G$46="Fiber")," ",IF(OR(G$46="FS",G$46="D",G$46="DIS"),IF(MOD(G55,9)=0,"—",16*G55-15),IF(OR(G$46="M",G$46="MADI"),"—",IF(OR(G$46="IPI",G$46="IP in"),IF(MOD(G55-1,9)&gt;=8,"—",16*G55-15),"Err"))))</f>
        <v>6401</v>
      </c>
      <c r="H56" s="7">
        <f>IF(OR(G$46="S",G$46="",G$46="STD",G$46="A",G$46="AES",G$46="F",G$46="Fiber")," ",IF(OR(G$46="FS",G$46="D",G$46="DIS"),IF(MOD(G55,9)=0,"—",16*G55),IF(OR(G$46="M",G$46="MADI"),"—",IF(OR(G$46="IPI",G$46="IP in"),IF(MOD(G55-1,9)&gt;=8,"—",16*G55),"Err"))))</f>
        <v>6416</v>
      </c>
      <c r="I56" s="9">
        <f>IF(OR(I$46="S",I$46="",I$46="STD",I$46="A",I$46="AES",I$46="F",I$46="Fiber")," ",IF(OR(I$46="FS",I$46="D",I$46="DIS"),IF(MOD(I55,9)=0,"—",16*I55-15),IF(OR(I$46="M",I$46="MADI"),"—",IF(OR(I$46="IPI",I$46="IP in"),IF(MOD(I55-1,9)&gt;=8,"—",16*I55-15),"Err"))))</f>
        <v>6257</v>
      </c>
      <c r="J56" s="7">
        <f>IF(OR(I$46="S",I$46="",I$46="STD",I$46="A",I$46="AES",I$46="F",I$46="Fiber")," ",IF(OR(I$46="FS",I$46="D",I$46="DIS"),IF(MOD(I55,9)=0,"—",16*I55),IF(OR(I$46="M",I$46="MADI"),"—",IF(OR(I$46="IPI",I$46="IP in"),IF(MOD(I55-1,9)&gt;=8,"—",16*I55),"Err"))))</f>
        <v>6272</v>
      </c>
      <c r="K56" s="9">
        <f>IF(OR(K$46="S",K$46="",K$46="STD",K$46="A",K$46="AES",K$46="F",K$46="Fiber")," ",IF(OR(K$46="FS",K$46="D",K$46="DIS"),IF(MOD(K55,9)=0,"—",16*K55-15),IF(OR(K$46="M",K$46="MADI"),"—",IF(OR(K$46="IPI",K$46="IP in"),IF(MOD(K55-1,9)&gt;=8,"—",16*K55-15),"Err"))))</f>
        <v>6113</v>
      </c>
      <c r="L56" s="7">
        <f>IF(OR(K$46="S",K$46="",K$46="STD",K$46="A",K$46="AES",K$46="F",K$46="Fiber")," ",IF(OR(K$46="FS",K$46="D",K$46="DIS"),IF(MOD(K55,9)=0,"—",16*K55),IF(OR(K$46="M",K$46="MADI"),"—",IF(OR(K$46="IPI",K$46="IP in"),IF(MOD(K55-1,9)&gt;=8,"—",16*K55),"Err"))))</f>
        <v>6128</v>
      </c>
      <c r="M56" s="9">
        <f>IF(OR(M$46="S",M$46="",M$46="STD",M$46="A",M$46="AES",M$46="F",M$46="Fiber")," ",IF(OR(M$46="FS",M$46="D",M$46="DIS"),IF(MOD(M55,9)=0,"—",16*M55-15),IF(OR(M$46="M",M$46="MADI"),"—",IF(OR(M$46="IPI",M$46="IP in"),IF(MOD(M55-1,9)&gt;=8,"—",16*M55-15),"Err"))))</f>
        <v>5969</v>
      </c>
      <c r="N56" s="7">
        <f>IF(OR(M$46="S",M$46="",M$46="STD",M$46="A",M$46="AES",M$46="F",M$46="Fiber")," ",IF(OR(M$46="FS",M$46="D",M$46="DIS"),IF(MOD(M55,9)=0,"—",16*M55),IF(OR(M$46="M",M$46="MADI"),"—",IF(OR(M$46="IPI",M$46="IP in"),IF(MOD(M55-1,9)&gt;=8,"—",16*M55),"Err"))))</f>
        <v>5984</v>
      </c>
      <c r="O56" s="9">
        <f>IF(OR(O$46="S",O$46="",O$46="STD",O$46="A",O$46="AES",O$46="F",O$46="Fiber")," ",IF(OR(O$46="FS",O$46="D",O$46="DIS"),IF(MOD(O55,9)=0,"—",16*O55-15),IF(OR(O$46="M",O$46="MADI"),"—",IF(OR(O$46="IPI",O$46="IP in"),IF(MOD(O55-1,9)&gt;=8,"—",16*O55-15),"Err"))))</f>
        <v>5825</v>
      </c>
      <c r="P56" s="7">
        <f>IF(OR(O$46="S",O$46="",O$46="STD",O$46="A",O$46="AES",O$46="F",O$46="Fiber")," ",IF(OR(O$46="FS",O$46="D",O$46="DIS"),IF(MOD(O55,9)=0,"—",16*O55),IF(OR(O$46="M",O$46="MADI"),"—",IF(OR(O$46="IPI",O$46="IP in"),IF(MOD(O55-1,9)&gt;=8,"—",16*O55),"Err"))))</f>
        <v>5840</v>
      </c>
      <c r="Q56" s="9">
        <f>IF(OR(Q$46="S",Q$46="",Q$46="STD",Q$46="A",Q$46="AES",Q$46="F",Q$46="Fiber")," ",IF(OR(Q$46="FS",Q$46="D",Q$46="DIS"),IF(MOD(Q55,9)=0,"—",16*Q55-15),IF(OR(Q$46="M",Q$46="MADI"),"—",IF(OR(Q$46="IPI",Q$46="IP in"),IF(MOD(Q55-1,9)&gt;=8,"—",16*Q55-15),"Err"))))</f>
        <v>5681</v>
      </c>
      <c r="R56" s="7">
        <f>IF(OR(Q$46="S",Q$46="",Q$46="STD",Q$46="A",Q$46="AES",Q$46="F",Q$46="Fiber")," ",IF(OR(Q$46="FS",Q$46="D",Q$46="DIS"),IF(MOD(Q55,9)=0,"—",16*Q55),IF(OR(Q$46="M",Q$46="MADI"),"—",IF(OR(Q$46="IPI",Q$46="IP in"),IF(MOD(Q55-1,9)&gt;=8,"—",16*Q55),"Err"))))</f>
        <v>5696</v>
      </c>
      <c r="S56" s="9">
        <f>IF(OR(S$46="S",S$46="",S$46="STD",S$46="A",S$46="AES",S$46="F",S$46="Fiber")," ",IF(OR(S$46="FS",S$46="D",S$46="DIS"),IF(MOD(S55,9)=0,"—",16*S55-15),IF(OR(S$46="M",S$46="MADI"),"—",IF(OR(S$46="IPI",S$46="IP in"),IF(MOD(S55-1,9)&gt;=8,"—",16*S55-15),"Err"))))</f>
        <v>5537</v>
      </c>
      <c r="T56" s="7">
        <f>IF(OR(S$46="S",S$46="",S$46="STD",S$46="A",S$46="AES",S$46="F",S$46="Fiber")," ",IF(OR(S$46="FS",S$46="D",S$46="DIS"),IF(MOD(S55,9)=0,"—",16*S55),IF(OR(S$46="M",S$46="MADI"),"—",IF(OR(S$46="IPI",S$46="IP in"),IF(MOD(S55-1,9)&gt;=8,"—",16*S55),"Err"))))</f>
        <v>5552</v>
      </c>
      <c r="U56" s="9">
        <f>IF(OR(U$46="S",U$46="",U$46="STD",U$46="A",U$46="AES",U$46="F",U$46="Fiber")," ",IF(OR(U$46="FS",U$46="D",U$46="DIS"),IF(MOD(U55,9)=0,"—",16*U55-15),IF(OR(U$46="M",U$46="MADI"),"—",IF(OR(U$46="IPI",U$46="IP in"),IF(MOD(U55-1,9)&gt;=8,"—",16*U55-15),"Err"))))</f>
        <v>5393</v>
      </c>
      <c r="V56" s="7">
        <f>IF(OR(U$46="S",U$46="",U$46="STD",U$46="A",U$46="AES",U$46="F",U$46="Fiber")," ",IF(OR(U$46="FS",U$46="D",U$46="DIS"),IF(MOD(U55,9)=0,"—",16*U55),IF(OR(U$46="M",U$46="MADI"),"—",IF(OR(U$46="IPI",U$46="IP in"),IF(MOD(U55-1,9)&gt;=8,"—",16*U55),"Err"))))</f>
        <v>5408</v>
      </c>
      <c r="W56" s="9">
        <f>IF(OR(W$46="S",W$46="",W$46="STD",W$46="A",W$46="AES",W$46="F",W$46="Fiber")," ",IF(OR(W$46="FS",W$46="D",W$46="DIS"),IF(MOD(W55,9)=0,"—",16*W55-15),IF(OR(W$46="M",W$46="MADI"),"—",IF(OR(W$46="IPI",W$46="IP in"),IF(MOD(W55-1,9)&gt;=8,"—",16*W55-15),"Err"))))</f>
        <v>5249</v>
      </c>
      <c r="X56" s="7">
        <f>IF(OR(W$46="S",W$46="",W$46="STD",W$46="A",W$46="AES",W$46="F",W$46="Fiber")," ",IF(OR(W$46="FS",W$46="D",W$46="DIS"),IF(MOD(W55,9)=0,"—",16*W55),IF(OR(W$46="M",W$46="MADI"),"—",IF(OR(W$46="IPI",W$46="IP in"),IF(MOD(W55-1,9)&gt;=8,"—",16*W55),"Err"))))</f>
        <v>5264</v>
      </c>
      <c r="Y56" s="9">
        <f>IF(OR(Y$46="S",Y$46="",Y$46="STD",Y$46="A",Y$46="AES",Y$46="F",Y$46="Fiber")," ",IF(OR(Y$46="FS",Y$46="D",Y$46="DIS"),IF(MOD(Y55,9)=0,"—",16*Y55-15),IF(OR(Y$46="M",Y$46="MADI"),"—",IF(OR(Y$46="IPI",Y$46="IP in"),IF(MOD(Y55-1,9)&gt;=8,"—",16*Y55-15),"Err"))))</f>
        <v>5105</v>
      </c>
      <c r="Z56" s="7">
        <f>IF(OR(Y$46="S",Y$46="",Y$46="STD",Y$46="A",Y$46="AES",Y$46="F",Y$46="Fiber")," ",IF(OR(Y$46="FS",Y$46="D",Y$46="DIS"),IF(MOD(Y55,9)=0,"—",16*Y55),IF(OR(Y$46="M",Y$46="MADI"),"—",IF(OR(Y$46="IPI",Y$46="IP in"),IF(MOD(Y55-1,9)&gt;=8,"—",16*Y55),"Err"))))</f>
        <v>5120</v>
      </c>
      <c r="AA56" s="9">
        <f>IF(OR(AA$46="S",AA$46="",AA$46="STD",AA$46="A",AA$46="AES",AA$46="F",AA$46="Fiber")," ",IF(OR(AA$46="FS",AA$46="D",AA$46="DIS"),IF(MOD(AA55,9)=0,"—",16*AA55-15),IF(OR(AA$46="M",AA$46="MADI"),"—",IF(OR(AA$46="IPI",AA$46="IP in"),IF(MOD(AA55-1,9)&gt;=8,"—",16*AA55-15),"Err"))))</f>
        <v>4961</v>
      </c>
      <c r="AB56" s="7">
        <f>IF(OR(AA$46="S",AA$46="",AA$46="STD",AA$46="A",AA$46="AES",AA$46="F",AA$46="Fiber")," ",IF(OR(AA$46="FS",AA$46="D",AA$46="DIS"),IF(MOD(AA55,9)=0,"—",16*AA55),IF(OR(AA$46="M",AA$46="MADI"),"—",IF(OR(AA$46="IPI",AA$46="IP in"),IF(MOD(AA55-1,9)&gt;=8,"—",16*AA55),"Err"))))</f>
        <v>4976</v>
      </c>
      <c r="AC56" s="9">
        <f>IF(OR(AC$46="S",AC$46="",AC$46="STD",AC$46="A",AC$46="AES",AC$46="F",AC$46="Fiber")," ",IF(OR(AC$46="FS",AC$46="D",AC$46="DIS"),IF(MOD(AC55,9)=0,"—",16*AC55-15),IF(OR(AC$46="M",AC$46="MADI"),"—",IF(OR(AC$46="IPI",AC$46="IP in"),IF(MOD(AC55-1,9)&gt;=8,"—",16*AC55-15),"Err"))))</f>
        <v>4817</v>
      </c>
      <c r="AD56" s="7">
        <f>IF(OR(AC$46="S",AC$46="",AC$46="STD",AC$46="A",AC$46="AES",AC$46="F",AC$46="Fiber")," ",IF(OR(AC$46="FS",AC$46="D",AC$46="DIS"),IF(MOD(AC55,9)=0,"—",16*AC55),IF(OR(AC$46="M",AC$46="MADI"),"—",IF(OR(AC$46="IPI",AC$46="IP in"),IF(MOD(AC55-1,9)&gt;=8,"—",16*AC55),"Err"))))</f>
        <v>4832</v>
      </c>
      <c r="AE56" s="9">
        <f>IF(OR(AE$46="S",AE$46="",AE$46="STD",AE$46="A",AE$46="AES",AE$46="F",AE$46="Fiber")," ",IF(OR(AE$46="FS",AE$46="D",AE$46="DIS"),IF(MOD(AE55,9)=0,"—",16*AE55-15),IF(OR(AE$46="M",AE$46="MADI"),"—",IF(OR(AE$46="IPI",AE$46="IP in"),IF(MOD(AE55-1,9)&gt;=8,"—",16*AE55-15),"Err"))))</f>
        <v>4673</v>
      </c>
      <c r="AF56" s="7">
        <f>IF(OR(AE$46="S",AE$46="",AE$46="STD",AE$46="A",AE$46="AES",AE$46="F",AE$46="Fiber")," ",IF(OR(AE$46="FS",AE$46="D",AE$46="DIS"),IF(MOD(AE55,9)=0,"—",16*AE55),IF(OR(AE$46="M",AE$46="MADI"),"—",IF(OR(AE$46="IPI",AE$46="IP in"),IF(MOD(AE55-1,9)&gt;=8,"—",16*AE55),"Err"))))</f>
        <v>4688</v>
      </c>
      <c r="AG56" s="9">
        <f>IF(OR(AG$46="S",AG$46="",AG$46="STD",AG$46="A",AG$46="AES",AG$46="F",AG$46="Fiber")," ",IF(OR(AG$46="FS",AG$46="D",AG$46="DIS"),IF(MOD(AG55,9)=0,"—",16*AG55-15),IF(OR(AG$46="M",AG$46="MADI"),"—",IF(OR(AG$46="IPI",AG$46="IP in"),IF(MOD(AG55-1,9)&gt;=8,"—",16*AG55-15),"Err"))))</f>
        <v>2225</v>
      </c>
      <c r="AH56" s="7">
        <f>IF(OR(AG$46="S",AG$46="",AG$46="STD",AG$46="A",AG$46="AES",AG$46="F",AG$46="Fiber")," ",IF(OR(AG$46="FS",AG$46="D",AG$46="DIS"),IF(MOD(AG55,9)=0,"—",16*AG55),IF(OR(AG$46="M",AG$46="MADI"),"—",IF(OR(AG$46="IPI",AG$46="IP in"),IF(MOD(AG55-1,9)&gt;=8,"—",16*AG55),"Err"))))</f>
        <v>2240</v>
      </c>
      <c r="AI56" s="9">
        <f>IF(OR(AI$46="S",AI$46="",AI$46="STD",AI$46="A",AI$46="AES",AI$46="F",AI$46="Fiber")," ",IF(OR(AI$46="FS",AI$46="D",AI$46="DIS"),IF(MOD(AI55,9)=0,"—",16*AI55-15),IF(OR(AI$46="M",AI$46="MADI"),"—",IF(OR(AI$46="IPI",AI$46="IP in"),IF(MOD(AI55-1,9)&gt;=8,"—",16*AI55-15),"Err"))))</f>
        <v>2081</v>
      </c>
      <c r="AJ56" s="7">
        <f>IF(OR(AI$46="S",AI$46="",AI$46="STD",AI$46="A",AI$46="AES",AI$46="F",AI$46="Fiber")," ",IF(OR(AI$46="FS",AI$46="D",AI$46="DIS"),IF(MOD(AI55,9)=0,"—",16*AI55),IF(OR(AI$46="M",AI$46="MADI"),"—",IF(OR(AI$46="IPI",AI$46="IP in"),IF(MOD(AI55-1,9)&gt;=8,"—",16*AI55),"Err"))))</f>
        <v>2096</v>
      </c>
      <c r="AK56" s="9">
        <f>IF(OR(AK$46="S",AK$46="",AK$46="STD",AK$46="A",AK$46="AES",AK$46="F",AK$46="Fiber")," ",IF(OR(AK$46="FS",AK$46="D",AK$46="DIS"),IF(MOD(AK55,9)=0,"—",16*AK55-15),IF(OR(AK$46="M",AK$46="MADI"),"—",IF(OR(AK$46="IPI",AK$46="IP in"),IF(MOD(AK55-1,9)&gt;=8,"—",16*AK55-15),"Err"))))</f>
        <v>1937</v>
      </c>
      <c r="AL56" s="7">
        <f>IF(OR(AK$46="S",AK$46="",AK$46="STD",AK$46="A",AK$46="AES",AK$46="F",AK$46="Fiber")," ",IF(OR(AK$46="FS",AK$46="D",AK$46="DIS"),IF(MOD(AK55,9)=0,"—",16*AK55),IF(OR(AK$46="M",AK$46="MADI"),"—",IF(OR(AK$46="IPI",AK$46="IP in"),IF(MOD(AK55-1,9)&gt;=8,"—",16*AK55),"Err"))))</f>
        <v>1952</v>
      </c>
      <c r="AM56" s="9">
        <f>IF(OR(AM$46="S",AM$46="",AM$46="STD",AM$46="A",AM$46="AES",AM$46="F",AM$46="Fiber")," ",IF(OR(AM$46="FS",AM$46="D",AM$46="DIS"),IF(MOD(AM55,9)=0,"—",16*AM55-15),IF(OR(AM$46="M",AM$46="MADI"),"—",IF(OR(AM$46="IPI",AM$46="IP in"),IF(MOD(AM55-1,9)&gt;=8,"—",16*AM55-15),"Err"))))</f>
        <v>1793</v>
      </c>
      <c r="AN56" s="7">
        <f>IF(OR(AM$46="S",AM$46="",AM$46="STD",AM$46="A",AM$46="AES",AM$46="F",AM$46="Fiber")," ",IF(OR(AM$46="FS",AM$46="D",AM$46="DIS"),IF(MOD(AM55,9)=0,"—",16*AM55),IF(OR(AM$46="M",AM$46="MADI"),"—",IF(OR(AM$46="IPI",AM$46="IP in"),IF(MOD(AM55-1,9)&gt;=8,"—",16*AM55),"Err"))))</f>
        <v>1808</v>
      </c>
      <c r="AO56" s="9">
        <f>IF(OR(AO$46="S",AO$46="",AO$46="STD",AO$46="A",AO$46="AES",AO$46="F",AO$46="Fiber")," ",IF(OR(AO$46="FS",AO$46="D",AO$46="DIS"),IF(MOD(AO55,9)=0,"—",16*AO55-15),IF(OR(AO$46="M",AO$46="MADI"),"—",IF(OR(AO$46="IPI",AO$46="IP in"),IF(MOD(AO55-1,9)&gt;=8,"—",16*AO55-15),"Err"))))</f>
        <v>1649</v>
      </c>
      <c r="AP56" s="7">
        <f>IF(OR(AO$46="S",AO$46="",AO$46="STD",AO$46="A",AO$46="AES",AO$46="F",AO$46="Fiber")," ",IF(OR(AO$46="FS",AO$46="D",AO$46="DIS"),IF(MOD(AO55,9)=0,"—",16*AO55),IF(OR(AO$46="M",AO$46="MADI"),"—",IF(OR(AO$46="IPI",AO$46="IP in"),IF(MOD(AO55-1,9)&gt;=8,"—",16*AO55),"Err"))))</f>
        <v>1664</v>
      </c>
      <c r="AQ56" s="9">
        <f>IF(OR(AQ$46="S",AQ$46="",AQ$46="STD",AQ$46="A",AQ$46="AES",AQ$46="F",AQ$46="Fiber")," ",IF(OR(AQ$46="FS",AQ$46="D",AQ$46="DIS"),IF(MOD(AQ55,9)=0,"—",16*AQ55-15),IF(OR(AQ$46="M",AQ$46="MADI"),"—",IF(OR(AQ$46="IPI",AQ$46="IP in"),IF(MOD(AQ55-1,9)&gt;=8,"—",16*AQ55-15),"Err"))))</f>
        <v>1505</v>
      </c>
      <c r="AR56" s="7">
        <f>IF(OR(AQ$46="S",AQ$46="",AQ$46="STD",AQ$46="A",AQ$46="AES",AQ$46="F",AQ$46="Fiber")," ",IF(OR(AQ$46="FS",AQ$46="D",AQ$46="DIS"),IF(MOD(AQ55,9)=0,"—",16*AQ55),IF(OR(AQ$46="M",AQ$46="MADI"),"—",IF(OR(AQ$46="IPI",AQ$46="IP in"),IF(MOD(AQ55-1,9)&gt;=8,"—",16*AQ55),"Err"))))</f>
        <v>1520</v>
      </c>
      <c r="AS56" s="9">
        <f>IF(OR(AS$46="S",AS$46="",AS$46="STD",AS$46="A",AS$46="AES",AS$46="F",AS$46="Fiber")," ",IF(OR(AS$46="FS",AS$46="D",AS$46="DIS"),IF(MOD(AS55,9)=0,"—",16*AS55-15),IF(OR(AS$46="M",AS$46="MADI"),"—",IF(OR(AS$46="IPI",AS$46="IP in"),IF(MOD(AS55-1,9)&gt;=8,"—",16*AS55-15),"Err"))))</f>
        <v>1361</v>
      </c>
      <c r="AT56" s="7">
        <f>IF(OR(AS$46="S",AS$46="",AS$46="STD",AS$46="A",AS$46="AES",AS$46="F",AS$46="Fiber")," ",IF(OR(AS$46="FS",AS$46="D",AS$46="DIS"),IF(MOD(AS55,9)=0,"—",16*AS55),IF(OR(AS$46="M",AS$46="MADI"),"—",IF(OR(AS$46="IPI",AS$46="IP in"),IF(MOD(AS55-1,9)&gt;=8,"—",16*AS55),"Err"))))</f>
        <v>1376</v>
      </c>
      <c r="AU56" s="9">
        <f>IF(OR(AU$46="S",AU$46="",AU$46="STD",AU$46="A",AU$46="AES",AU$46="F",AU$46="Fiber")," ",IF(OR(AU$46="FS",AU$46="D",AU$46="DIS"),IF(MOD(AU55,9)=0,"—",16*AU55-15),IF(OR(AU$46="M",AU$46="MADI"),"—",IF(OR(AU$46="IPI",AU$46="IP in"),IF(MOD(AU55-1,9)&gt;=8,"—",16*AU55-15),"Err"))))</f>
        <v>1217</v>
      </c>
      <c r="AV56" s="7">
        <f>IF(OR(AU$46="S",AU$46="",AU$46="STD",AU$46="A",AU$46="AES",AU$46="F",AU$46="Fiber")," ",IF(OR(AU$46="FS",AU$46="D",AU$46="DIS"),IF(MOD(AU55,9)=0,"—",16*AU55),IF(OR(AU$46="M",AU$46="MADI"),"—",IF(OR(AU$46="IPI",AU$46="IP in"),IF(MOD(AU55-1,9)&gt;=8,"—",16*AU55),"Err"))))</f>
        <v>1232</v>
      </c>
      <c r="AW56" s="9">
        <f>IF(OR(AW$46="S",AW$46="",AW$46="STD",AW$46="A",AW$46="AES",AW$46="F",AW$46="Fiber")," ",IF(OR(AW$46="FS",AW$46="D",AW$46="DIS"),IF(MOD(AW55,9)=0,"—",16*AW55-15),IF(OR(AW$46="M",AW$46="MADI"),"—",IF(OR(AW$46="IPI",AW$46="IP in"),IF(MOD(AW55-1,9)&gt;=8,"—",16*AW55-15),"Err"))))</f>
        <v>1073</v>
      </c>
      <c r="AX56" s="7">
        <f>IF(OR(AW$46="S",AW$46="",AW$46="STD",AW$46="A",AW$46="AES",AW$46="F",AW$46="Fiber")," ",IF(OR(AW$46="FS",AW$46="D",AW$46="DIS"),IF(MOD(AW55,9)=0,"—",16*AW55),IF(OR(AW$46="M",AW$46="MADI"),"—",IF(OR(AW$46="IPI",AW$46="IP in"),IF(MOD(AW55-1,9)&gt;=8,"—",16*AW55),"Err"))))</f>
        <v>1088</v>
      </c>
      <c r="AY56" s="9">
        <f>IF(OR(AY$46="S",AY$46="",AY$46="STD",AY$46="A",AY$46="AES",AY$46="F",AY$46="Fiber")," ",IF(OR(AY$46="FS",AY$46="D",AY$46="DIS"),IF(MOD(AY55,9)=0,"—",16*AY55-15),IF(OR(AY$46="M",AY$46="MADI"),"—",IF(OR(AY$46="IPI",AY$46="IP in"),IF(MOD(AY55-1,9)&gt;=8,"—",16*AY55-15),"Err"))))</f>
        <v>929</v>
      </c>
      <c r="AZ56" s="7">
        <f>IF(OR(AY$46="S",AY$46="",AY$46="STD",AY$46="A",AY$46="AES",AY$46="F",AY$46="Fiber")," ",IF(OR(AY$46="FS",AY$46="D",AY$46="DIS"),IF(MOD(AY55,9)=0,"—",16*AY55),IF(OR(AY$46="M",AY$46="MADI"),"—",IF(OR(AY$46="IPI",AY$46="IP in"),IF(MOD(AY55-1,9)&gt;=8,"—",16*AY55),"Err"))))</f>
        <v>944</v>
      </c>
      <c r="BA56" s="9" t="str">
        <f>IF(OR(BA$46="S",BA$46="",BA$46="STD",BA$46="A",BA$46="AES",BA$46="F",BA$46="Fiber")," ",IF(OR(BA$46="FS",BA$46="D",BA$46="DIS"),IF(MOD(BA55,9)=0,"—",16*BA55-15),IF(OR(BA$46="M",BA$46="MADI"),"—",IF(OR(BA$46="IPI",BA$46="IP in"),IF(MOD(BA55-1,9)&gt;=8,"—",16*BA55-15),"Err"))))</f>
        <v xml:space="preserve"> </v>
      </c>
      <c r="BB56" s="7" t="str">
        <f>IF(OR(BA$46="S",BA$46="",BA$46="STD",BA$46="A",BA$46="AES",BA$46="F",BA$46="Fiber")," ",IF(OR(BA$46="FS",BA$46="D",BA$46="DIS"),IF(MOD(BA55,9)=0,"—",16*BA55),IF(OR(BA$46="M",BA$46="MADI"),"—",IF(OR(BA$46="IPI",BA$46="IP in"),IF(MOD(BA55-1,9)&gt;=8,"—",16*BA55),"Err"))))</f>
        <v xml:space="preserve"> </v>
      </c>
      <c r="BC56" s="9" t="str">
        <f>IF(OR(BC$46="S",BC$46="",BC$46="STD",BC$46="A",BC$46="AES",BC$46="F",BC$46="Fiber")," ",IF(OR(BC$46="FS",BC$46="D",BC$46="DIS"),IF(MOD(BC55,9)=0,"—",16*BC55-15),IF(OR(BC$46="M",BC$46="MADI"),"—",IF(OR(BC$46="IPI",BC$46="IP in"),IF(MOD(BC55-1,9)&gt;=8,"—",16*BC55-15),"Err"))))</f>
        <v xml:space="preserve"> </v>
      </c>
      <c r="BD56" s="7" t="str">
        <f>IF(OR(BC$46="S",BC$46="",BC$46="STD",BC$46="A",BC$46="AES",BC$46="F",BC$46="Fiber")," ",IF(OR(BC$46="FS",BC$46="D",BC$46="DIS"),IF(MOD(BC55,9)=0,"—",16*BC55),IF(OR(BC$46="M",BC$46="MADI"),"—",IF(OR(BC$46="IPI",BC$46="IP in"),IF(MOD(BC55-1,9)&gt;=8,"—",16*BC55),"Err"))))</f>
        <v xml:space="preserve"> </v>
      </c>
      <c r="BE56" s="9" t="str">
        <f>IF(OR(BE$46="S",BE$46="",BE$46="STD",BE$46="A",BE$46="AES",BE$46="F",BE$46="Fiber")," ",IF(OR(BE$46="FS",BE$46="D",BE$46="DIS"),IF(MOD(BE55,9)=0,"—",16*BE55-15),IF(OR(BE$46="M",BE$46="MADI"),"—",IF(OR(BE$46="IPI",BE$46="IP in"),IF(MOD(BE55-1,9)&gt;=8,"—",16*BE55-15),"Err"))))</f>
        <v>—</v>
      </c>
      <c r="BF56" s="7" t="str">
        <f>IF(OR(BE$46="S",BE$46="",BE$46="STD",BE$46="A",BE$46="AES",BE$46="F",BE$46="Fiber")," ",IF(OR(BE$46="FS",BE$46="D",BE$46="DIS"),IF(MOD(BE55,9)=0,"—",16*BE55),IF(OR(BE$46="M",BE$46="MADI"),"—",IF(OR(BE$46="IPI",BE$46="IP in"),IF(MOD(BE55-1,9)&gt;=8,"—",16*BE55),"Err"))))</f>
        <v>—</v>
      </c>
      <c r="BG56" s="9">
        <f>IF(OR(BG$46="S",BG$46="",BG$46="STD",BG$46="A",BG$46="AES",BG$46="F",BG$46="Fiber")," ",IF(OR(BG$46="FS",BG$46="D",BG$46="DIS"),IF(MOD(BG55,9)=0,"—",16*BG55-15),IF(OR(BG$46="M",BG$46="MADI"),"—",IF(OR(BG$46="IPI",BG$46="IP in"),IF(MOD(BG55-1,9)&gt;=8,"—",16*BG55-15),"Err"))))</f>
        <v>353</v>
      </c>
      <c r="BH56" s="7">
        <f>IF(OR(BG$46="S",BG$46="",BG$46="STD",BG$46="A",BG$46="AES",BG$46="F",BG$46="Fiber")," ",IF(OR(BG$46="FS",BG$46="D",BG$46="DIS"),IF(MOD(BG55,9)=0,"—",16*BG55),IF(OR(BG$46="M",BG$46="MADI"),"—",IF(OR(BG$46="IPI",BG$46="IP in"),IF(MOD(BG55-1,9)&gt;=8,"—",16*BG55),"Err"))))</f>
        <v>368</v>
      </c>
      <c r="BI56" s="9" t="str">
        <f>IF(OR(BI$46="S",BI$46="",BI$46="STD",BI$46="A",BI$46="AES",BI$46="F",BI$46="Fiber")," ",IF(OR(BI$46="FS",BI$46="D",BI$46="DIS"),IF(MOD(BI55,9)=0,"—",16*BI55-15),IF(OR(BI$46="M",BI$46="MADI"),"—",IF(OR(BI$46="IPI",BI$46="IP in"),IF(MOD(BI55-1,9)&gt;=8,"—",16*BI55-15),"Err"))))</f>
        <v xml:space="preserve"> </v>
      </c>
      <c r="BJ56" s="7" t="str">
        <f>IF(OR(BI$46="S",BI$46="",BI$46="STD",BI$46="A",BI$46="AES",BI$46="F",BI$46="Fiber")," ",IF(OR(BI$46="FS",BI$46="D",BI$46="DIS"),IF(MOD(BI55,9)=0,"—",16*BI55),IF(OR(BI$46="M",BI$46="MADI"),"—",IF(OR(BI$46="IPI",BI$46="IP in"),IF(MOD(BI55-1,9)&gt;=8,"—",16*BI55),"Err"))))</f>
        <v xml:space="preserve"> </v>
      </c>
      <c r="BK56" s="9" t="str">
        <f>IF(OR(BK$46="S",BK$46="",BK$46="STD",BK$46="A",BK$46="AES",BK$46="F",BK$46="Fiber")," ",IF(OR(BK$46="FS",BK$46="D",BK$46="DIS"),IF(MOD(BK55,9)=0,"—",16*BK55-15),IF(OR(BK$46="M",BK$46="MADI"),"—",IF(OR(BK$46="IPI",BK$46="IP in"),IF(MOD(BK55-1,9)&gt;=8,"—",16*BK55-15),"Err"))))</f>
        <v xml:space="preserve"> </v>
      </c>
      <c r="BL56" s="7" t="str">
        <f>IF(OR(BK$46="S",BK$46="",BK$46="STD",BK$46="A",BK$46="AES",BK$46="F",BK$46="Fiber")," ",IF(OR(BK$46="FS",BK$46="D",BK$46="DIS"),IF(MOD(BK55,9)=0,"—",16*BK55),IF(OR(BK$46="M",BK$46="MADI"),"—",IF(OR(BK$46="IPI",BK$46="IP in"),IF(MOD(BK55-1,9)&gt;=8,"—",16*BK55),"Err"))))</f>
        <v xml:space="preserve"> </v>
      </c>
    </row>
    <row r="57" spans="1:70" x14ac:dyDescent="0.25">
      <c r="A57" s="8">
        <f>(A$43)*9-3</f>
        <v>429</v>
      </c>
      <c r="B57" s="6"/>
      <c r="C57" s="8">
        <f>(C$43)*9-3</f>
        <v>420</v>
      </c>
      <c r="D57" s="6"/>
      <c r="E57" s="8">
        <f>(E$43)*9-3</f>
        <v>411</v>
      </c>
      <c r="F57" s="6"/>
      <c r="G57" s="8">
        <f>(G$43)*9-3</f>
        <v>402</v>
      </c>
      <c r="H57" s="6"/>
      <c r="I57" s="8">
        <f>(I$43)*9-3</f>
        <v>393</v>
      </c>
      <c r="J57" s="6"/>
      <c r="K57" s="8">
        <f>(K$43)*9-3</f>
        <v>384</v>
      </c>
      <c r="L57" s="6"/>
      <c r="M57" s="8">
        <f>(M$43)*9-3</f>
        <v>375</v>
      </c>
      <c r="N57" s="6"/>
      <c r="O57" s="8">
        <f>(O$43)*9-3</f>
        <v>366</v>
      </c>
      <c r="P57" s="6"/>
      <c r="Q57" s="8">
        <f>(Q$43)*9-3</f>
        <v>357</v>
      </c>
      <c r="R57" s="6"/>
      <c r="S57" s="8">
        <f>(S$43)*9-3</f>
        <v>348</v>
      </c>
      <c r="T57" s="6"/>
      <c r="U57" s="8">
        <f>(U$43)*9-3</f>
        <v>339</v>
      </c>
      <c r="V57" s="6"/>
      <c r="W57" s="8">
        <f>(W$43)*9-3</f>
        <v>330</v>
      </c>
      <c r="X57" s="6"/>
      <c r="Y57" s="8">
        <f>(Y$43)*9-3</f>
        <v>321</v>
      </c>
      <c r="Z57" s="6"/>
      <c r="AA57" s="8">
        <f>(AA$43)*9-3</f>
        <v>312</v>
      </c>
      <c r="AB57" s="6"/>
      <c r="AC57" s="8">
        <f>(AC$43)*9-3</f>
        <v>303</v>
      </c>
      <c r="AD57" s="6"/>
      <c r="AE57" s="8">
        <f>(AE$43)*9-3</f>
        <v>294</v>
      </c>
      <c r="AF57" s="6"/>
      <c r="AG57" s="8">
        <f>(AG$43)*9-3</f>
        <v>141</v>
      </c>
      <c r="AH57" s="6"/>
      <c r="AI57" s="8">
        <f>(AI$43)*9-3</f>
        <v>132</v>
      </c>
      <c r="AJ57" s="6"/>
      <c r="AK57" s="8">
        <f>(AK$43)*9-3</f>
        <v>123</v>
      </c>
      <c r="AL57" s="6"/>
      <c r="AM57" s="8">
        <f>(AM$43)*9-3</f>
        <v>114</v>
      </c>
      <c r="AN57" s="6"/>
      <c r="AO57" s="8">
        <f>(AO$43)*9-3</f>
        <v>105</v>
      </c>
      <c r="AP57" s="6"/>
      <c r="AQ57" s="8">
        <f>(AQ$43)*9-3</f>
        <v>96</v>
      </c>
      <c r="AR57" s="6"/>
      <c r="AS57" s="8">
        <f>(AS$43)*9-3</f>
        <v>87</v>
      </c>
      <c r="AT57" s="6"/>
      <c r="AU57" s="8">
        <f>(AU$43)*9-3</f>
        <v>78</v>
      </c>
      <c r="AV57" s="6"/>
      <c r="AW57" s="8">
        <f>(AW$43)*9-3</f>
        <v>69</v>
      </c>
      <c r="AX57" s="6"/>
      <c r="AY57" s="8">
        <f>(AY$43)*9-3</f>
        <v>60</v>
      </c>
      <c r="AZ57" s="6"/>
      <c r="BA57" s="8">
        <f>(BA$43)*9-3</f>
        <v>51</v>
      </c>
      <c r="BB57" s="6"/>
      <c r="BC57" s="8">
        <f>(BC$43)*9-3</f>
        <v>42</v>
      </c>
      <c r="BD57" s="6"/>
      <c r="BE57" s="8">
        <f>(BE$43)*9-3</f>
        <v>33</v>
      </c>
      <c r="BF57" s="6"/>
      <c r="BG57" s="8">
        <f>(BG$43)*9-3</f>
        <v>24</v>
      </c>
      <c r="BH57" s="6"/>
      <c r="BI57" s="8">
        <f>(BI$43)*9-3</f>
        <v>15</v>
      </c>
      <c r="BJ57" s="6"/>
      <c r="BK57" s="8">
        <f>(BK$43)*9-3</f>
        <v>6</v>
      </c>
      <c r="BL57" s="6"/>
    </row>
    <row r="58" spans="1:70" x14ac:dyDescent="0.25">
      <c r="A58" s="9">
        <f>IF(OR(A$46="S",A$46="",A$46="STD",A$46="A",A$46="AES",A$46="F",A$46="Fiber")," ",IF(OR(A$46="FS",A$46="D",A$46="DIS"),IF(MOD(A57,9)=0,"—",16*A57-15),IF(OR(A$46="M",A$46="MADI"),"—",IF(OR(A$46="IPI",A$46="IP in"),IF(MOD(A57-1,9)&gt;=8,"—",16*A57-15),"Err"))))</f>
        <v>6849</v>
      </c>
      <c r="B58" s="7">
        <f>IF(OR(A$46="S",A$46="",A$46="STD",A$46="A",A$46="AES",A$46="F",A$46="Fiber")," ",IF(OR(A$46="FS",A$46="D",A$46="DIS"),IF(MOD(A57,9)=0,"—",16*A57),IF(OR(A$46="M",A$46="MADI"),"—",IF(OR(A$46="IPI",A$46="IP in"),IF(MOD(A57-1,9)&gt;=8,"—",16*A57),"Err"))))</f>
        <v>6864</v>
      </c>
      <c r="C58" s="9">
        <f>IF(OR(C$46="S",C$46="",C$46="STD",C$46="A",C$46="AES",C$46="F",C$46="Fiber")," ",IF(OR(C$46="FS",C$46="D",C$46="DIS"),IF(MOD(C57,9)=0,"—",16*C57-15),IF(OR(C$46="M",C$46="MADI"),"—",IF(OR(C$46="IPI",C$46="IP in"),IF(MOD(C57-1,9)&gt;=8,"—",16*C57-15),"Err"))))</f>
        <v>6705</v>
      </c>
      <c r="D58" s="7">
        <f>IF(OR(C$46="S",C$46="",C$46="STD",C$46="A",C$46="AES",C$46="F",C$46="Fiber")," ",IF(OR(C$46="FS",C$46="D",C$46="DIS"),IF(MOD(C57,9)=0,"—",16*C57),IF(OR(C$46="M",C$46="MADI"),"—",IF(OR(C$46="IPI",C$46="IP in"),IF(MOD(C57-1,9)&gt;=8,"—",16*C57),"Err"))))</f>
        <v>6720</v>
      </c>
      <c r="E58" s="9">
        <f>IF(OR(E$46="S",E$46="",E$46="STD",E$46="A",E$46="AES",E$46="F",E$46="Fiber")," ",IF(OR(E$46="FS",E$46="D",E$46="DIS"),IF(MOD(E57,9)=0,"—",16*E57-15),IF(OR(E$46="M",E$46="MADI"),"—",IF(OR(E$46="IPI",E$46="IP in"),IF(MOD(E57-1,9)&gt;=8,"—",16*E57-15),"Err"))))</f>
        <v>6561</v>
      </c>
      <c r="F58" s="7">
        <f>IF(OR(E$46="S",E$46="",E$46="STD",E$46="A",E$46="AES",E$46="F",E$46="Fiber")," ",IF(OR(E$46="FS",E$46="D",E$46="DIS"),IF(MOD(E57,9)=0,"—",16*E57),IF(OR(E$46="M",E$46="MADI"),"—",IF(OR(E$46="IPI",E$46="IP in"),IF(MOD(E57-1,9)&gt;=8,"—",16*E57),"Err"))))</f>
        <v>6576</v>
      </c>
      <c r="G58" s="9">
        <f>IF(OR(G$46="S",G$46="",G$46="STD",G$46="A",G$46="AES",G$46="F",G$46="Fiber")," ",IF(OR(G$46="FS",G$46="D",G$46="DIS"),IF(MOD(G57,9)=0,"—",16*G57-15),IF(OR(G$46="M",G$46="MADI"),"—",IF(OR(G$46="IPI",G$46="IP in"),IF(MOD(G57-1,9)&gt;=8,"—",16*G57-15),"Err"))))</f>
        <v>6417</v>
      </c>
      <c r="H58" s="7">
        <f>IF(OR(G$46="S",G$46="",G$46="STD",G$46="A",G$46="AES",G$46="F",G$46="Fiber")," ",IF(OR(G$46="FS",G$46="D",G$46="DIS"),IF(MOD(G57,9)=0,"—",16*G57),IF(OR(G$46="M",G$46="MADI"),"—",IF(OR(G$46="IPI",G$46="IP in"),IF(MOD(G57-1,9)&gt;=8,"—",16*G57),"Err"))))</f>
        <v>6432</v>
      </c>
      <c r="I58" s="9">
        <f>IF(OR(I$46="S",I$46="",I$46="STD",I$46="A",I$46="AES",I$46="F",I$46="Fiber")," ",IF(OR(I$46="FS",I$46="D",I$46="DIS"),IF(MOD(I57,9)=0,"—",16*I57-15),IF(OR(I$46="M",I$46="MADI"),"—",IF(OR(I$46="IPI",I$46="IP in"),IF(MOD(I57-1,9)&gt;=8,"—",16*I57-15),"Err"))))</f>
        <v>6273</v>
      </c>
      <c r="J58" s="7">
        <f>IF(OR(I$46="S",I$46="",I$46="STD",I$46="A",I$46="AES",I$46="F",I$46="Fiber")," ",IF(OR(I$46="FS",I$46="D",I$46="DIS"),IF(MOD(I57,9)=0,"—",16*I57),IF(OR(I$46="M",I$46="MADI"),"—",IF(OR(I$46="IPI",I$46="IP in"),IF(MOD(I57-1,9)&gt;=8,"—",16*I57),"Err"))))</f>
        <v>6288</v>
      </c>
      <c r="K58" s="9">
        <f>IF(OR(K$46="S",K$46="",K$46="STD",K$46="A",K$46="AES",K$46="F",K$46="Fiber")," ",IF(OR(K$46="FS",K$46="D",K$46="DIS"),IF(MOD(K57,9)=0,"—",16*K57-15),IF(OR(K$46="M",K$46="MADI"),"—",IF(OR(K$46="IPI",K$46="IP in"),IF(MOD(K57-1,9)&gt;=8,"—",16*K57-15),"Err"))))</f>
        <v>6129</v>
      </c>
      <c r="L58" s="7">
        <f>IF(OR(K$46="S",K$46="",K$46="STD",K$46="A",K$46="AES",K$46="F",K$46="Fiber")," ",IF(OR(K$46="FS",K$46="D",K$46="DIS"),IF(MOD(K57,9)=0,"—",16*K57),IF(OR(K$46="M",K$46="MADI"),"—",IF(OR(K$46="IPI",K$46="IP in"),IF(MOD(K57-1,9)&gt;=8,"—",16*K57),"Err"))))</f>
        <v>6144</v>
      </c>
      <c r="M58" s="9">
        <f>IF(OR(M$46="S",M$46="",M$46="STD",M$46="A",M$46="AES",M$46="F",M$46="Fiber")," ",IF(OR(M$46="FS",M$46="D",M$46="DIS"),IF(MOD(M57,9)=0,"—",16*M57-15),IF(OR(M$46="M",M$46="MADI"),"—",IF(OR(M$46="IPI",M$46="IP in"),IF(MOD(M57-1,9)&gt;=8,"—",16*M57-15),"Err"))))</f>
        <v>5985</v>
      </c>
      <c r="N58" s="7">
        <f>IF(OR(M$46="S",M$46="",M$46="STD",M$46="A",M$46="AES",M$46="F",M$46="Fiber")," ",IF(OR(M$46="FS",M$46="D",M$46="DIS"),IF(MOD(M57,9)=0,"—",16*M57),IF(OR(M$46="M",M$46="MADI"),"—",IF(OR(M$46="IPI",M$46="IP in"),IF(MOD(M57-1,9)&gt;=8,"—",16*M57),"Err"))))</f>
        <v>6000</v>
      </c>
      <c r="O58" s="9">
        <f>IF(OR(O$46="S",O$46="",O$46="STD",O$46="A",O$46="AES",O$46="F",O$46="Fiber")," ",IF(OR(O$46="FS",O$46="D",O$46="DIS"),IF(MOD(O57,9)=0,"—",16*O57-15),IF(OR(O$46="M",O$46="MADI"),"—",IF(OR(O$46="IPI",O$46="IP in"),IF(MOD(O57-1,9)&gt;=8,"—",16*O57-15),"Err"))))</f>
        <v>5841</v>
      </c>
      <c r="P58" s="7">
        <f>IF(OR(O$46="S",O$46="",O$46="STD",O$46="A",O$46="AES",O$46="F",O$46="Fiber")," ",IF(OR(O$46="FS",O$46="D",O$46="DIS"),IF(MOD(O57,9)=0,"—",16*O57),IF(OR(O$46="M",O$46="MADI"),"—",IF(OR(O$46="IPI",O$46="IP in"),IF(MOD(O57-1,9)&gt;=8,"—",16*O57),"Err"))))</f>
        <v>5856</v>
      </c>
      <c r="Q58" s="9">
        <f>IF(OR(Q$46="S",Q$46="",Q$46="STD",Q$46="A",Q$46="AES",Q$46="F",Q$46="Fiber")," ",IF(OR(Q$46="FS",Q$46="D",Q$46="DIS"),IF(MOD(Q57,9)=0,"—",16*Q57-15),IF(OR(Q$46="M",Q$46="MADI"),"—",IF(OR(Q$46="IPI",Q$46="IP in"),IF(MOD(Q57-1,9)&gt;=8,"—",16*Q57-15),"Err"))))</f>
        <v>5697</v>
      </c>
      <c r="R58" s="7">
        <f>IF(OR(Q$46="S",Q$46="",Q$46="STD",Q$46="A",Q$46="AES",Q$46="F",Q$46="Fiber")," ",IF(OR(Q$46="FS",Q$46="D",Q$46="DIS"),IF(MOD(Q57,9)=0,"—",16*Q57),IF(OR(Q$46="M",Q$46="MADI"),"—",IF(OR(Q$46="IPI",Q$46="IP in"),IF(MOD(Q57-1,9)&gt;=8,"—",16*Q57),"Err"))))</f>
        <v>5712</v>
      </c>
      <c r="S58" s="9">
        <f>IF(OR(S$46="S",S$46="",S$46="STD",S$46="A",S$46="AES",S$46="F",S$46="Fiber")," ",IF(OR(S$46="FS",S$46="D",S$46="DIS"),IF(MOD(S57,9)=0,"—",16*S57-15),IF(OR(S$46="M",S$46="MADI"),"—",IF(OR(S$46="IPI",S$46="IP in"),IF(MOD(S57-1,9)&gt;=8,"—",16*S57-15),"Err"))))</f>
        <v>5553</v>
      </c>
      <c r="T58" s="7">
        <f>IF(OR(S$46="S",S$46="",S$46="STD",S$46="A",S$46="AES",S$46="F",S$46="Fiber")," ",IF(OR(S$46="FS",S$46="D",S$46="DIS"),IF(MOD(S57,9)=0,"—",16*S57),IF(OR(S$46="M",S$46="MADI"),"—",IF(OR(S$46="IPI",S$46="IP in"),IF(MOD(S57-1,9)&gt;=8,"—",16*S57),"Err"))))</f>
        <v>5568</v>
      </c>
      <c r="U58" s="9">
        <f>IF(OR(U$46="S",U$46="",U$46="STD",U$46="A",U$46="AES",U$46="F",U$46="Fiber")," ",IF(OR(U$46="FS",U$46="D",U$46="DIS"),IF(MOD(U57,9)=0,"—",16*U57-15),IF(OR(U$46="M",U$46="MADI"),"—",IF(OR(U$46="IPI",U$46="IP in"),IF(MOD(U57-1,9)&gt;=8,"—",16*U57-15),"Err"))))</f>
        <v>5409</v>
      </c>
      <c r="V58" s="7">
        <f>IF(OR(U$46="S",U$46="",U$46="STD",U$46="A",U$46="AES",U$46="F",U$46="Fiber")," ",IF(OR(U$46="FS",U$46="D",U$46="DIS"),IF(MOD(U57,9)=0,"—",16*U57),IF(OR(U$46="M",U$46="MADI"),"—",IF(OR(U$46="IPI",U$46="IP in"),IF(MOD(U57-1,9)&gt;=8,"—",16*U57),"Err"))))</f>
        <v>5424</v>
      </c>
      <c r="W58" s="9">
        <f>IF(OR(W$46="S",W$46="",W$46="STD",W$46="A",W$46="AES",W$46="F",W$46="Fiber")," ",IF(OR(W$46="FS",W$46="D",W$46="DIS"),IF(MOD(W57,9)=0,"—",16*W57-15),IF(OR(W$46="M",W$46="MADI"),"—",IF(OR(W$46="IPI",W$46="IP in"),IF(MOD(W57-1,9)&gt;=8,"—",16*W57-15),"Err"))))</f>
        <v>5265</v>
      </c>
      <c r="X58" s="7">
        <f>IF(OR(W$46="S",W$46="",W$46="STD",W$46="A",W$46="AES",W$46="F",W$46="Fiber")," ",IF(OR(W$46="FS",W$46="D",W$46="DIS"),IF(MOD(W57,9)=0,"—",16*W57),IF(OR(W$46="M",W$46="MADI"),"—",IF(OR(W$46="IPI",W$46="IP in"),IF(MOD(W57-1,9)&gt;=8,"—",16*W57),"Err"))))</f>
        <v>5280</v>
      </c>
      <c r="Y58" s="9">
        <f>IF(OR(Y$46="S",Y$46="",Y$46="STD",Y$46="A",Y$46="AES",Y$46="F",Y$46="Fiber")," ",IF(OR(Y$46="FS",Y$46="D",Y$46="DIS"),IF(MOD(Y57,9)=0,"—",16*Y57-15),IF(OR(Y$46="M",Y$46="MADI"),"—",IF(OR(Y$46="IPI",Y$46="IP in"),IF(MOD(Y57-1,9)&gt;=8,"—",16*Y57-15),"Err"))))</f>
        <v>5121</v>
      </c>
      <c r="Z58" s="7">
        <f>IF(OR(Y$46="S",Y$46="",Y$46="STD",Y$46="A",Y$46="AES",Y$46="F",Y$46="Fiber")," ",IF(OR(Y$46="FS",Y$46="D",Y$46="DIS"),IF(MOD(Y57,9)=0,"—",16*Y57),IF(OR(Y$46="M",Y$46="MADI"),"—",IF(OR(Y$46="IPI",Y$46="IP in"),IF(MOD(Y57-1,9)&gt;=8,"—",16*Y57),"Err"))))</f>
        <v>5136</v>
      </c>
      <c r="AA58" s="9">
        <f>IF(OR(AA$46="S",AA$46="",AA$46="STD",AA$46="A",AA$46="AES",AA$46="F",AA$46="Fiber")," ",IF(OR(AA$46="FS",AA$46="D",AA$46="DIS"),IF(MOD(AA57,9)=0,"—",16*AA57-15),IF(OR(AA$46="M",AA$46="MADI"),"—",IF(OR(AA$46="IPI",AA$46="IP in"),IF(MOD(AA57-1,9)&gt;=8,"—",16*AA57-15),"Err"))))</f>
        <v>4977</v>
      </c>
      <c r="AB58" s="7">
        <f>IF(OR(AA$46="S",AA$46="",AA$46="STD",AA$46="A",AA$46="AES",AA$46="F",AA$46="Fiber")," ",IF(OR(AA$46="FS",AA$46="D",AA$46="DIS"),IF(MOD(AA57,9)=0,"—",16*AA57),IF(OR(AA$46="M",AA$46="MADI"),"—",IF(OR(AA$46="IPI",AA$46="IP in"),IF(MOD(AA57-1,9)&gt;=8,"—",16*AA57),"Err"))))</f>
        <v>4992</v>
      </c>
      <c r="AC58" s="9">
        <f>IF(OR(AC$46="S",AC$46="",AC$46="STD",AC$46="A",AC$46="AES",AC$46="F",AC$46="Fiber")," ",IF(OR(AC$46="FS",AC$46="D",AC$46="DIS"),IF(MOD(AC57,9)=0,"—",16*AC57-15),IF(OR(AC$46="M",AC$46="MADI"),"—",IF(OR(AC$46="IPI",AC$46="IP in"),IF(MOD(AC57-1,9)&gt;=8,"—",16*AC57-15),"Err"))))</f>
        <v>4833</v>
      </c>
      <c r="AD58" s="7">
        <f>IF(OR(AC$46="S",AC$46="",AC$46="STD",AC$46="A",AC$46="AES",AC$46="F",AC$46="Fiber")," ",IF(OR(AC$46="FS",AC$46="D",AC$46="DIS"),IF(MOD(AC57,9)=0,"—",16*AC57),IF(OR(AC$46="M",AC$46="MADI"),"—",IF(OR(AC$46="IPI",AC$46="IP in"),IF(MOD(AC57-1,9)&gt;=8,"—",16*AC57),"Err"))))</f>
        <v>4848</v>
      </c>
      <c r="AE58" s="9">
        <f>IF(OR(AE$46="S",AE$46="",AE$46="STD",AE$46="A",AE$46="AES",AE$46="F",AE$46="Fiber")," ",IF(OR(AE$46="FS",AE$46="D",AE$46="DIS"),IF(MOD(AE57,9)=0,"—",16*AE57-15),IF(OR(AE$46="M",AE$46="MADI"),"—",IF(OR(AE$46="IPI",AE$46="IP in"),IF(MOD(AE57-1,9)&gt;=8,"—",16*AE57-15),"Err"))))</f>
        <v>4689</v>
      </c>
      <c r="AF58" s="7">
        <f>IF(OR(AE$46="S",AE$46="",AE$46="STD",AE$46="A",AE$46="AES",AE$46="F",AE$46="Fiber")," ",IF(OR(AE$46="FS",AE$46="D",AE$46="DIS"),IF(MOD(AE57,9)=0,"—",16*AE57),IF(OR(AE$46="M",AE$46="MADI"),"—",IF(OR(AE$46="IPI",AE$46="IP in"),IF(MOD(AE57-1,9)&gt;=8,"—",16*AE57),"Err"))))</f>
        <v>4704</v>
      </c>
      <c r="AG58" s="9">
        <f>IF(OR(AG$46="S",AG$46="",AG$46="STD",AG$46="A",AG$46="AES",AG$46="F",AG$46="Fiber")," ",IF(OR(AG$46="FS",AG$46="D",AG$46="DIS"),IF(MOD(AG57,9)=0,"—",16*AG57-15),IF(OR(AG$46="M",AG$46="MADI"),"—",IF(OR(AG$46="IPI",AG$46="IP in"),IF(MOD(AG57-1,9)&gt;=8,"—",16*AG57-15),"Err"))))</f>
        <v>2241</v>
      </c>
      <c r="AH58" s="7">
        <f>IF(OR(AG$46="S",AG$46="",AG$46="STD",AG$46="A",AG$46="AES",AG$46="F",AG$46="Fiber")," ",IF(OR(AG$46="FS",AG$46="D",AG$46="DIS"),IF(MOD(AG57,9)=0,"—",16*AG57),IF(OR(AG$46="M",AG$46="MADI"),"—",IF(OR(AG$46="IPI",AG$46="IP in"),IF(MOD(AG57-1,9)&gt;=8,"—",16*AG57),"Err"))))</f>
        <v>2256</v>
      </c>
      <c r="AI58" s="9">
        <f>IF(OR(AI$46="S",AI$46="",AI$46="STD",AI$46="A",AI$46="AES",AI$46="F",AI$46="Fiber")," ",IF(OR(AI$46="FS",AI$46="D",AI$46="DIS"),IF(MOD(AI57,9)=0,"—",16*AI57-15),IF(OR(AI$46="M",AI$46="MADI"),"—",IF(OR(AI$46="IPI",AI$46="IP in"),IF(MOD(AI57-1,9)&gt;=8,"—",16*AI57-15),"Err"))))</f>
        <v>2097</v>
      </c>
      <c r="AJ58" s="7">
        <f>IF(OR(AI$46="S",AI$46="",AI$46="STD",AI$46="A",AI$46="AES",AI$46="F",AI$46="Fiber")," ",IF(OR(AI$46="FS",AI$46="D",AI$46="DIS"),IF(MOD(AI57,9)=0,"—",16*AI57),IF(OR(AI$46="M",AI$46="MADI"),"—",IF(OR(AI$46="IPI",AI$46="IP in"),IF(MOD(AI57-1,9)&gt;=8,"—",16*AI57),"Err"))))</f>
        <v>2112</v>
      </c>
      <c r="AK58" s="9">
        <f>IF(OR(AK$46="S",AK$46="",AK$46="STD",AK$46="A",AK$46="AES",AK$46="F",AK$46="Fiber")," ",IF(OR(AK$46="FS",AK$46="D",AK$46="DIS"),IF(MOD(AK57,9)=0,"—",16*AK57-15),IF(OR(AK$46="M",AK$46="MADI"),"—",IF(OR(AK$46="IPI",AK$46="IP in"),IF(MOD(AK57-1,9)&gt;=8,"—",16*AK57-15),"Err"))))</f>
        <v>1953</v>
      </c>
      <c r="AL58" s="7">
        <f>IF(OR(AK$46="S",AK$46="",AK$46="STD",AK$46="A",AK$46="AES",AK$46="F",AK$46="Fiber")," ",IF(OR(AK$46="FS",AK$46="D",AK$46="DIS"),IF(MOD(AK57,9)=0,"—",16*AK57),IF(OR(AK$46="M",AK$46="MADI"),"—",IF(OR(AK$46="IPI",AK$46="IP in"),IF(MOD(AK57-1,9)&gt;=8,"—",16*AK57),"Err"))))</f>
        <v>1968</v>
      </c>
      <c r="AM58" s="9">
        <f>IF(OR(AM$46="S",AM$46="",AM$46="STD",AM$46="A",AM$46="AES",AM$46="F",AM$46="Fiber")," ",IF(OR(AM$46="FS",AM$46="D",AM$46="DIS"),IF(MOD(AM57,9)=0,"—",16*AM57-15),IF(OR(AM$46="M",AM$46="MADI"),"—",IF(OR(AM$46="IPI",AM$46="IP in"),IF(MOD(AM57-1,9)&gt;=8,"—",16*AM57-15),"Err"))))</f>
        <v>1809</v>
      </c>
      <c r="AN58" s="7">
        <f>IF(OR(AM$46="S",AM$46="",AM$46="STD",AM$46="A",AM$46="AES",AM$46="F",AM$46="Fiber")," ",IF(OR(AM$46="FS",AM$46="D",AM$46="DIS"),IF(MOD(AM57,9)=0,"—",16*AM57),IF(OR(AM$46="M",AM$46="MADI"),"—",IF(OR(AM$46="IPI",AM$46="IP in"),IF(MOD(AM57-1,9)&gt;=8,"—",16*AM57),"Err"))))</f>
        <v>1824</v>
      </c>
      <c r="AO58" s="9">
        <f>IF(OR(AO$46="S",AO$46="",AO$46="STD",AO$46="A",AO$46="AES",AO$46="F",AO$46="Fiber")," ",IF(OR(AO$46="FS",AO$46="D",AO$46="DIS"),IF(MOD(AO57,9)=0,"—",16*AO57-15),IF(OR(AO$46="M",AO$46="MADI"),"—",IF(OR(AO$46="IPI",AO$46="IP in"),IF(MOD(AO57-1,9)&gt;=8,"—",16*AO57-15),"Err"))))</f>
        <v>1665</v>
      </c>
      <c r="AP58" s="7">
        <f>IF(OR(AO$46="S",AO$46="",AO$46="STD",AO$46="A",AO$46="AES",AO$46="F",AO$46="Fiber")," ",IF(OR(AO$46="FS",AO$46="D",AO$46="DIS"),IF(MOD(AO57,9)=0,"—",16*AO57),IF(OR(AO$46="M",AO$46="MADI"),"—",IF(OR(AO$46="IPI",AO$46="IP in"),IF(MOD(AO57-1,9)&gt;=8,"—",16*AO57),"Err"))))</f>
        <v>1680</v>
      </c>
      <c r="AQ58" s="9">
        <f>IF(OR(AQ$46="S",AQ$46="",AQ$46="STD",AQ$46="A",AQ$46="AES",AQ$46="F",AQ$46="Fiber")," ",IF(OR(AQ$46="FS",AQ$46="D",AQ$46="DIS"),IF(MOD(AQ57,9)=0,"—",16*AQ57-15),IF(OR(AQ$46="M",AQ$46="MADI"),"—",IF(OR(AQ$46="IPI",AQ$46="IP in"),IF(MOD(AQ57-1,9)&gt;=8,"—",16*AQ57-15),"Err"))))</f>
        <v>1521</v>
      </c>
      <c r="AR58" s="7">
        <f>IF(OR(AQ$46="S",AQ$46="",AQ$46="STD",AQ$46="A",AQ$46="AES",AQ$46="F",AQ$46="Fiber")," ",IF(OR(AQ$46="FS",AQ$46="D",AQ$46="DIS"),IF(MOD(AQ57,9)=0,"—",16*AQ57),IF(OR(AQ$46="M",AQ$46="MADI"),"—",IF(OR(AQ$46="IPI",AQ$46="IP in"),IF(MOD(AQ57-1,9)&gt;=8,"—",16*AQ57),"Err"))))</f>
        <v>1536</v>
      </c>
      <c r="AS58" s="9">
        <f>IF(OR(AS$46="S",AS$46="",AS$46="STD",AS$46="A",AS$46="AES",AS$46="F",AS$46="Fiber")," ",IF(OR(AS$46="FS",AS$46="D",AS$46="DIS"),IF(MOD(AS57,9)=0,"—",16*AS57-15),IF(OR(AS$46="M",AS$46="MADI"),"—",IF(OR(AS$46="IPI",AS$46="IP in"),IF(MOD(AS57-1,9)&gt;=8,"—",16*AS57-15),"Err"))))</f>
        <v>1377</v>
      </c>
      <c r="AT58" s="7">
        <f>IF(OR(AS$46="S",AS$46="",AS$46="STD",AS$46="A",AS$46="AES",AS$46="F",AS$46="Fiber")," ",IF(OR(AS$46="FS",AS$46="D",AS$46="DIS"),IF(MOD(AS57,9)=0,"—",16*AS57),IF(OR(AS$46="M",AS$46="MADI"),"—",IF(OR(AS$46="IPI",AS$46="IP in"),IF(MOD(AS57-1,9)&gt;=8,"—",16*AS57),"Err"))))</f>
        <v>1392</v>
      </c>
      <c r="AU58" s="9">
        <f>IF(OR(AU$46="S",AU$46="",AU$46="STD",AU$46="A",AU$46="AES",AU$46="F",AU$46="Fiber")," ",IF(OR(AU$46="FS",AU$46="D",AU$46="DIS"),IF(MOD(AU57,9)=0,"—",16*AU57-15),IF(OR(AU$46="M",AU$46="MADI"),"—",IF(OR(AU$46="IPI",AU$46="IP in"),IF(MOD(AU57-1,9)&gt;=8,"—",16*AU57-15),"Err"))))</f>
        <v>1233</v>
      </c>
      <c r="AV58" s="7">
        <f>IF(OR(AU$46="S",AU$46="",AU$46="STD",AU$46="A",AU$46="AES",AU$46="F",AU$46="Fiber")," ",IF(OR(AU$46="FS",AU$46="D",AU$46="DIS"),IF(MOD(AU57,9)=0,"—",16*AU57),IF(OR(AU$46="M",AU$46="MADI"),"—",IF(OR(AU$46="IPI",AU$46="IP in"),IF(MOD(AU57-1,9)&gt;=8,"—",16*AU57),"Err"))))</f>
        <v>1248</v>
      </c>
      <c r="AW58" s="9">
        <f>IF(OR(AW$46="S",AW$46="",AW$46="STD",AW$46="A",AW$46="AES",AW$46="F",AW$46="Fiber")," ",IF(OR(AW$46="FS",AW$46="D",AW$46="DIS"),IF(MOD(AW57,9)=0,"—",16*AW57-15),IF(OR(AW$46="M",AW$46="MADI"),"—",IF(OR(AW$46="IPI",AW$46="IP in"),IF(MOD(AW57-1,9)&gt;=8,"—",16*AW57-15),"Err"))))</f>
        <v>1089</v>
      </c>
      <c r="AX58" s="7">
        <f>IF(OR(AW$46="S",AW$46="",AW$46="STD",AW$46="A",AW$46="AES",AW$46="F",AW$46="Fiber")," ",IF(OR(AW$46="FS",AW$46="D",AW$46="DIS"),IF(MOD(AW57,9)=0,"—",16*AW57),IF(OR(AW$46="M",AW$46="MADI"),"—",IF(OR(AW$46="IPI",AW$46="IP in"),IF(MOD(AW57-1,9)&gt;=8,"—",16*AW57),"Err"))))</f>
        <v>1104</v>
      </c>
      <c r="AY58" s="9">
        <f>IF(OR(AY$46="S",AY$46="",AY$46="STD",AY$46="A",AY$46="AES",AY$46="F",AY$46="Fiber")," ",IF(OR(AY$46="FS",AY$46="D",AY$46="DIS"),IF(MOD(AY57,9)=0,"—",16*AY57-15),IF(OR(AY$46="M",AY$46="MADI"),"—",IF(OR(AY$46="IPI",AY$46="IP in"),IF(MOD(AY57-1,9)&gt;=8,"—",16*AY57-15),"Err"))))</f>
        <v>945</v>
      </c>
      <c r="AZ58" s="7">
        <f>IF(OR(AY$46="S",AY$46="",AY$46="STD",AY$46="A",AY$46="AES",AY$46="F",AY$46="Fiber")," ",IF(OR(AY$46="FS",AY$46="D",AY$46="DIS"),IF(MOD(AY57,9)=0,"—",16*AY57),IF(OR(AY$46="M",AY$46="MADI"),"—",IF(OR(AY$46="IPI",AY$46="IP in"),IF(MOD(AY57-1,9)&gt;=8,"—",16*AY57),"Err"))))</f>
        <v>960</v>
      </c>
      <c r="BA58" s="9" t="str">
        <f>IF(OR(BA$46="S",BA$46="",BA$46="STD",BA$46="A",BA$46="AES",BA$46="F",BA$46="Fiber")," ",IF(OR(BA$46="FS",BA$46="D",BA$46="DIS"),IF(MOD(BA57,9)=0,"—",16*BA57-15),IF(OR(BA$46="M",BA$46="MADI"),"—",IF(OR(BA$46="IPI",BA$46="IP in"),IF(MOD(BA57-1,9)&gt;=8,"—",16*BA57-15),"Err"))))</f>
        <v xml:space="preserve"> </v>
      </c>
      <c r="BB58" s="7" t="str">
        <f>IF(OR(BA$46="S",BA$46="",BA$46="STD",BA$46="A",BA$46="AES",BA$46="F",BA$46="Fiber")," ",IF(OR(BA$46="FS",BA$46="D",BA$46="DIS"),IF(MOD(BA57,9)=0,"—",16*BA57),IF(OR(BA$46="M",BA$46="MADI"),"—",IF(OR(BA$46="IPI",BA$46="IP in"),IF(MOD(BA57-1,9)&gt;=8,"—",16*BA57),"Err"))))</f>
        <v xml:space="preserve"> </v>
      </c>
      <c r="BC58" s="9" t="str">
        <f>IF(OR(BC$46="S",BC$46="",BC$46="STD",BC$46="A",BC$46="AES",BC$46="F",BC$46="Fiber")," ",IF(OR(BC$46="FS",BC$46="D",BC$46="DIS"),IF(MOD(BC57,9)=0,"—",16*BC57-15),IF(OR(BC$46="M",BC$46="MADI"),"—",IF(OR(BC$46="IPI",BC$46="IP in"),IF(MOD(BC57-1,9)&gt;=8,"—",16*BC57-15),"Err"))))</f>
        <v xml:space="preserve"> </v>
      </c>
      <c r="BD58" s="7" t="str">
        <f>IF(OR(BC$46="S",BC$46="",BC$46="STD",BC$46="A",BC$46="AES",BC$46="F",BC$46="Fiber")," ",IF(OR(BC$46="FS",BC$46="D",BC$46="DIS"),IF(MOD(BC57,9)=0,"—",16*BC57),IF(OR(BC$46="M",BC$46="MADI"),"—",IF(OR(BC$46="IPI",BC$46="IP in"),IF(MOD(BC57-1,9)&gt;=8,"—",16*BC57),"Err"))))</f>
        <v xml:space="preserve"> </v>
      </c>
      <c r="BE58" s="9" t="str">
        <f>IF(OR(BE$46="S",BE$46="",BE$46="STD",BE$46="A",BE$46="AES",BE$46="F",BE$46="Fiber")," ",IF(OR(BE$46="FS",BE$46="D",BE$46="DIS"),IF(MOD(BE57,9)=0,"—",16*BE57-15),IF(OR(BE$46="M",BE$46="MADI"),"—",IF(OR(BE$46="IPI",BE$46="IP in"),IF(MOD(BE57-1,9)&gt;=8,"—",16*BE57-15),"Err"))))</f>
        <v>—</v>
      </c>
      <c r="BF58" s="7" t="str">
        <f>IF(OR(BE$46="S",BE$46="",BE$46="STD",BE$46="A",BE$46="AES",BE$46="F",BE$46="Fiber")," ",IF(OR(BE$46="FS",BE$46="D",BE$46="DIS"),IF(MOD(BE57,9)=0,"—",16*BE57),IF(OR(BE$46="M",BE$46="MADI"),"—",IF(OR(BE$46="IPI",BE$46="IP in"),IF(MOD(BE57-1,9)&gt;=8,"—",16*BE57),"Err"))))</f>
        <v>—</v>
      </c>
      <c r="BG58" s="9">
        <f>IF(OR(BG$46="S",BG$46="",BG$46="STD",BG$46="A",BG$46="AES",BG$46="F",BG$46="Fiber")," ",IF(OR(BG$46="FS",BG$46="D",BG$46="DIS"),IF(MOD(BG57,9)=0,"—",16*BG57-15),IF(OR(BG$46="M",BG$46="MADI"),"—",IF(OR(BG$46="IPI",BG$46="IP in"),IF(MOD(BG57-1,9)&gt;=8,"—",16*BG57-15),"Err"))))</f>
        <v>369</v>
      </c>
      <c r="BH58" s="7">
        <f>IF(OR(BG$46="S",BG$46="",BG$46="STD",BG$46="A",BG$46="AES",BG$46="F",BG$46="Fiber")," ",IF(OR(BG$46="FS",BG$46="D",BG$46="DIS"),IF(MOD(BG57,9)=0,"—",16*BG57),IF(OR(BG$46="M",BG$46="MADI"),"—",IF(OR(BG$46="IPI",BG$46="IP in"),IF(MOD(BG57-1,9)&gt;=8,"—",16*BG57),"Err"))))</f>
        <v>384</v>
      </c>
      <c r="BI58" s="9" t="str">
        <f>IF(OR(BI$46="S",BI$46="",BI$46="STD",BI$46="A",BI$46="AES",BI$46="F",BI$46="Fiber")," ",IF(OR(BI$46="FS",BI$46="D",BI$46="DIS"),IF(MOD(BI57,9)=0,"—",16*BI57-15),IF(OR(BI$46="M",BI$46="MADI"),"—",IF(OR(BI$46="IPI",BI$46="IP in"),IF(MOD(BI57-1,9)&gt;=8,"—",16*BI57-15),"Err"))))</f>
        <v xml:space="preserve"> </v>
      </c>
      <c r="BJ58" s="7" t="str">
        <f>IF(OR(BI$46="S",BI$46="",BI$46="STD",BI$46="A",BI$46="AES",BI$46="F",BI$46="Fiber")," ",IF(OR(BI$46="FS",BI$46="D",BI$46="DIS"),IF(MOD(BI57,9)=0,"—",16*BI57),IF(OR(BI$46="M",BI$46="MADI"),"—",IF(OR(BI$46="IPI",BI$46="IP in"),IF(MOD(BI57-1,9)&gt;=8,"—",16*BI57),"Err"))))</f>
        <v xml:space="preserve"> </v>
      </c>
      <c r="BK58" s="9" t="str">
        <f>IF(OR(BK$46="S",BK$46="",BK$46="STD",BK$46="A",BK$46="AES",BK$46="F",BK$46="Fiber")," ",IF(OR(BK$46="FS",BK$46="D",BK$46="DIS"),IF(MOD(BK57,9)=0,"—",16*BK57-15),IF(OR(BK$46="M",BK$46="MADI"),"—",IF(OR(BK$46="IPI",BK$46="IP in"),IF(MOD(BK57-1,9)&gt;=8,"—",16*BK57-15),"Err"))))</f>
        <v xml:space="preserve"> </v>
      </c>
      <c r="BL58" s="7" t="str">
        <f>IF(OR(BK$46="S",BK$46="",BK$46="STD",BK$46="A",BK$46="AES",BK$46="F",BK$46="Fiber")," ",IF(OR(BK$46="FS",BK$46="D",BK$46="DIS"),IF(MOD(BK57,9)=0,"—",16*BK57),IF(OR(BK$46="M",BK$46="MADI"),"—",IF(OR(BK$46="IPI",BK$46="IP in"),IF(MOD(BK57-1,9)&gt;=8,"—",16*BK57),"Err"))))</f>
        <v xml:space="preserve"> </v>
      </c>
    </row>
    <row r="59" spans="1:70" x14ac:dyDescent="0.25">
      <c r="A59" s="8">
        <f>(A$43)*9-2</f>
        <v>430</v>
      </c>
      <c r="B59" s="6"/>
      <c r="C59" s="8">
        <f>(C$43)*9-2</f>
        <v>421</v>
      </c>
      <c r="D59" s="6"/>
      <c r="E59" s="8">
        <f>(E$43)*9-2</f>
        <v>412</v>
      </c>
      <c r="F59" s="6"/>
      <c r="G59" s="8">
        <f>(G$43)*9-2</f>
        <v>403</v>
      </c>
      <c r="H59" s="6"/>
      <c r="I59" s="8">
        <f>(I$43)*9-2</f>
        <v>394</v>
      </c>
      <c r="J59" s="6"/>
      <c r="K59" s="8">
        <f>(K$43)*9-2</f>
        <v>385</v>
      </c>
      <c r="L59" s="6"/>
      <c r="M59" s="8">
        <f>(M$43)*9-2</f>
        <v>376</v>
      </c>
      <c r="N59" s="6"/>
      <c r="O59" s="8">
        <f>(O$43)*9-2</f>
        <v>367</v>
      </c>
      <c r="P59" s="6"/>
      <c r="Q59" s="8">
        <f>(Q$43)*9-2</f>
        <v>358</v>
      </c>
      <c r="R59" s="6"/>
      <c r="S59" s="8">
        <f>(S$43)*9-2</f>
        <v>349</v>
      </c>
      <c r="T59" s="6"/>
      <c r="U59" s="8">
        <f>(U$43)*9-2</f>
        <v>340</v>
      </c>
      <c r="V59" s="6"/>
      <c r="W59" s="8">
        <f>(W$43)*9-2</f>
        <v>331</v>
      </c>
      <c r="X59" s="6"/>
      <c r="Y59" s="8">
        <f>(Y$43)*9-2</f>
        <v>322</v>
      </c>
      <c r="Z59" s="6"/>
      <c r="AA59" s="8">
        <f>(AA$43)*9-2</f>
        <v>313</v>
      </c>
      <c r="AB59" s="6"/>
      <c r="AC59" s="8">
        <f>(AC$43)*9-2</f>
        <v>304</v>
      </c>
      <c r="AD59" s="6"/>
      <c r="AE59" s="8">
        <f>(AE$43)*9-2</f>
        <v>295</v>
      </c>
      <c r="AF59" s="6"/>
      <c r="AG59" s="8">
        <f>(AG$43)*9-2</f>
        <v>142</v>
      </c>
      <c r="AH59" s="6"/>
      <c r="AI59" s="8">
        <f>(AI$43)*9-2</f>
        <v>133</v>
      </c>
      <c r="AJ59" s="6"/>
      <c r="AK59" s="8">
        <f>(AK$43)*9-2</f>
        <v>124</v>
      </c>
      <c r="AL59" s="6"/>
      <c r="AM59" s="8">
        <f>(AM$43)*9-2</f>
        <v>115</v>
      </c>
      <c r="AN59" s="6"/>
      <c r="AO59" s="8">
        <f>(AO$43)*9-2</f>
        <v>106</v>
      </c>
      <c r="AP59" s="6"/>
      <c r="AQ59" s="8">
        <f>(AQ$43)*9-2</f>
        <v>97</v>
      </c>
      <c r="AR59" s="6"/>
      <c r="AS59" s="8">
        <f>(AS$43)*9-2</f>
        <v>88</v>
      </c>
      <c r="AT59" s="6"/>
      <c r="AU59" s="8">
        <f>(AU$43)*9-2</f>
        <v>79</v>
      </c>
      <c r="AV59" s="6"/>
      <c r="AW59" s="8">
        <f>(AW$43)*9-2</f>
        <v>70</v>
      </c>
      <c r="AX59" s="6"/>
      <c r="AY59" s="8">
        <f>(AY$43)*9-2</f>
        <v>61</v>
      </c>
      <c r="AZ59" s="6"/>
      <c r="BA59" s="8">
        <f>(BA$43)*9-2</f>
        <v>52</v>
      </c>
      <c r="BB59" s="6"/>
      <c r="BC59" s="8">
        <f>(BC$43)*9-2</f>
        <v>43</v>
      </c>
      <c r="BD59" s="6"/>
      <c r="BE59" s="8">
        <f>(BE$43)*9-2</f>
        <v>34</v>
      </c>
      <c r="BF59" s="6"/>
      <c r="BG59" s="8">
        <f>(BG$43)*9-2</f>
        <v>25</v>
      </c>
      <c r="BH59" s="6"/>
      <c r="BI59" s="8">
        <f>(BI$43)*9-2</f>
        <v>16</v>
      </c>
      <c r="BJ59" s="6"/>
      <c r="BK59" s="8">
        <f>(BK$43)*9-2</f>
        <v>7</v>
      </c>
      <c r="BL59" s="6"/>
    </row>
    <row r="60" spans="1:70" x14ac:dyDescent="0.25">
      <c r="A60" s="9">
        <f>IF(OR(A$46="S",A$46="",A$46="STD",A$46="A",A$46="AES",A$46="F",A$46="Fiber")," ",IF(OR(A$46="FS",A$46="D",A$46="DIS"),IF(MOD(A59,9)=0,"—",16*A59-15),IF(OR(A$46="M",A$46="MADI"),"—",IF(OR(A$46="IPI",A$46="IP in"),IF(MOD(A59-1,9)&gt;=8,"—",16*A59-15),"Err"))))</f>
        <v>6865</v>
      </c>
      <c r="B60" s="7">
        <f>IF(OR(A$46="S",A$46="",A$46="STD",A$46="A",A$46="AES",A$46="F",A$46="Fiber")," ",IF(OR(A$46="FS",A$46="D",A$46="DIS"),IF(MOD(A59,9)=0,"—",16*A59),IF(OR(A$46="M",A$46="MADI"),"—",IF(OR(A$46="IPI",A$46="IP in"),IF(MOD(A59-1,9)&gt;=8,"—",16*A59),"Err"))))</f>
        <v>6880</v>
      </c>
      <c r="C60" s="9">
        <f>IF(OR(C$46="S",C$46="",C$46="STD",C$46="A",C$46="AES",C$46="F",C$46="Fiber")," ",IF(OR(C$46="FS",C$46="D",C$46="DIS"),IF(MOD(C59,9)=0,"—",16*C59-15),IF(OR(C$46="M",C$46="MADI"),"—",IF(OR(C$46="IPI",C$46="IP in"),IF(MOD(C59-1,9)&gt;=8,"—",16*C59-15),"Err"))))</f>
        <v>6721</v>
      </c>
      <c r="D60" s="7">
        <f>IF(OR(C$46="S",C$46="",C$46="STD",C$46="A",C$46="AES",C$46="F",C$46="Fiber")," ",IF(OR(C$46="FS",C$46="D",C$46="DIS"),IF(MOD(C59,9)=0,"—",16*C59),IF(OR(C$46="M",C$46="MADI"),"—",IF(OR(C$46="IPI",C$46="IP in"),IF(MOD(C59-1,9)&gt;=8,"—",16*C59),"Err"))))</f>
        <v>6736</v>
      </c>
      <c r="E60" s="9">
        <f>IF(OR(E$46="S",E$46="",E$46="STD",E$46="A",E$46="AES",E$46="F",E$46="Fiber")," ",IF(OR(E$46="FS",E$46="D",E$46="DIS"),IF(MOD(E59,9)=0,"—",16*E59-15),IF(OR(E$46="M",E$46="MADI"),"—",IF(OR(E$46="IPI",E$46="IP in"),IF(MOD(E59-1,9)&gt;=8,"—",16*E59-15),"Err"))))</f>
        <v>6577</v>
      </c>
      <c r="F60" s="7">
        <f>IF(OR(E$46="S",E$46="",E$46="STD",E$46="A",E$46="AES",E$46="F",E$46="Fiber")," ",IF(OR(E$46="FS",E$46="D",E$46="DIS"),IF(MOD(E59,9)=0,"—",16*E59),IF(OR(E$46="M",E$46="MADI"),"—",IF(OR(E$46="IPI",E$46="IP in"),IF(MOD(E59-1,9)&gt;=8,"—",16*E59),"Err"))))</f>
        <v>6592</v>
      </c>
      <c r="G60" s="9">
        <f>IF(OR(G$46="S",G$46="",G$46="STD",G$46="A",G$46="AES",G$46="F",G$46="Fiber")," ",IF(OR(G$46="FS",G$46="D",G$46="DIS"),IF(MOD(G59,9)=0,"—",16*G59-15),IF(OR(G$46="M",G$46="MADI"),"—",IF(OR(G$46="IPI",G$46="IP in"),IF(MOD(G59-1,9)&gt;=8,"—",16*G59-15),"Err"))))</f>
        <v>6433</v>
      </c>
      <c r="H60" s="7">
        <f>IF(OR(G$46="S",G$46="",G$46="STD",G$46="A",G$46="AES",G$46="F",G$46="Fiber")," ",IF(OR(G$46="FS",G$46="D",G$46="DIS"),IF(MOD(G59,9)=0,"—",16*G59),IF(OR(G$46="M",G$46="MADI"),"—",IF(OR(G$46="IPI",G$46="IP in"),IF(MOD(G59-1,9)&gt;=8,"—",16*G59),"Err"))))</f>
        <v>6448</v>
      </c>
      <c r="I60" s="9">
        <f>IF(OR(I$46="S",I$46="",I$46="STD",I$46="A",I$46="AES",I$46="F",I$46="Fiber")," ",IF(OR(I$46="FS",I$46="D",I$46="DIS"),IF(MOD(I59,9)=0,"—",16*I59-15),IF(OR(I$46="M",I$46="MADI"),"—",IF(OR(I$46="IPI",I$46="IP in"),IF(MOD(I59-1,9)&gt;=8,"—",16*I59-15),"Err"))))</f>
        <v>6289</v>
      </c>
      <c r="J60" s="7">
        <f>IF(OR(I$46="S",I$46="",I$46="STD",I$46="A",I$46="AES",I$46="F",I$46="Fiber")," ",IF(OR(I$46="FS",I$46="D",I$46="DIS"),IF(MOD(I59,9)=0,"—",16*I59),IF(OR(I$46="M",I$46="MADI"),"—",IF(OR(I$46="IPI",I$46="IP in"),IF(MOD(I59-1,9)&gt;=8,"—",16*I59),"Err"))))</f>
        <v>6304</v>
      </c>
      <c r="K60" s="9">
        <f>IF(OR(K$46="S",K$46="",K$46="STD",K$46="A",K$46="AES",K$46="F",K$46="Fiber")," ",IF(OR(K$46="FS",K$46="D",K$46="DIS"),IF(MOD(K59,9)=0,"—",16*K59-15),IF(OR(K$46="M",K$46="MADI"),"—",IF(OR(K$46="IPI",K$46="IP in"),IF(MOD(K59-1,9)&gt;=8,"—",16*K59-15),"Err"))))</f>
        <v>6145</v>
      </c>
      <c r="L60" s="7">
        <f>IF(OR(K$46="S",K$46="",K$46="STD",K$46="A",K$46="AES",K$46="F",K$46="Fiber")," ",IF(OR(K$46="FS",K$46="D",K$46="DIS"),IF(MOD(K59,9)=0,"—",16*K59),IF(OR(K$46="M",K$46="MADI"),"—",IF(OR(K$46="IPI",K$46="IP in"),IF(MOD(K59-1,9)&gt;=8,"—",16*K59),"Err"))))</f>
        <v>6160</v>
      </c>
      <c r="M60" s="9">
        <f>IF(OR(M$46="S",M$46="",M$46="STD",M$46="A",M$46="AES",M$46="F",M$46="Fiber")," ",IF(OR(M$46="FS",M$46="D",M$46="DIS"),IF(MOD(M59,9)=0,"—",16*M59-15),IF(OR(M$46="M",M$46="MADI"),"—",IF(OR(M$46="IPI",M$46="IP in"),IF(MOD(M59-1,9)&gt;=8,"—",16*M59-15),"Err"))))</f>
        <v>6001</v>
      </c>
      <c r="N60" s="7">
        <f>IF(OR(M$46="S",M$46="",M$46="STD",M$46="A",M$46="AES",M$46="F",M$46="Fiber")," ",IF(OR(M$46="FS",M$46="D",M$46="DIS"),IF(MOD(M59,9)=0,"—",16*M59),IF(OR(M$46="M",M$46="MADI"),"—",IF(OR(M$46="IPI",M$46="IP in"),IF(MOD(M59-1,9)&gt;=8,"—",16*M59),"Err"))))</f>
        <v>6016</v>
      </c>
      <c r="O60" s="9">
        <f>IF(OR(O$46="S",O$46="",O$46="STD",O$46="A",O$46="AES",O$46="F",O$46="Fiber")," ",IF(OR(O$46="FS",O$46="D",O$46="DIS"),IF(MOD(O59,9)=0,"—",16*O59-15),IF(OR(O$46="M",O$46="MADI"),"—",IF(OR(O$46="IPI",O$46="IP in"),IF(MOD(O59-1,9)&gt;=8,"—",16*O59-15),"Err"))))</f>
        <v>5857</v>
      </c>
      <c r="P60" s="7">
        <f>IF(OR(O$46="S",O$46="",O$46="STD",O$46="A",O$46="AES",O$46="F",O$46="Fiber")," ",IF(OR(O$46="FS",O$46="D",O$46="DIS"),IF(MOD(O59,9)=0,"—",16*O59),IF(OR(O$46="M",O$46="MADI"),"—",IF(OR(O$46="IPI",O$46="IP in"),IF(MOD(O59-1,9)&gt;=8,"—",16*O59),"Err"))))</f>
        <v>5872</v>
      </c>
      <c r="Q60" s="9">
        <f>IF(OR(Q$46="S",Q$46="",Q$46="STD",Q$46="A",Q$46="AES",Q$46="F",Q$46="Fiber")," ",IF(OR(Q$46="FS",Q$46="D",Q$46="DIS"),IF(MOD(Q59,9)=0,"—",16*Q59-15),IF(OR(Q$46="M",Q$46="MADI"),"—",IF(OR(Q$46="IPI",Q$46="IP in"),IF(MOD(Q59-1,9)&gt;=8,"—",16*Q59-15),"Err"))))</f>
        <v>5713</v>
      </c>
      <c r="R60" s="7">
        <f>IF(OR(Q$46="S",Q$46="",Q$46="STD",Q$46="A",Q$46="AES",Q$46="F",Q$46="Fiber")," ",IF(OR(Q$46="FS",Q$46="D",Q$46="DIS"),IF(MOD(Q59,9)=0,"—",16*Q59),IF(OR(Q$46="M",Q$46="MADI"),"—",IF(OR(Q$46="IPI",Q$46="IP in"),IF(MOD(Q59-1,9)&gt;=8,"—",16*Q59),"Err"))))</f>
        <v>5728</v>
      </c>
      <c r="S60" s="9">
        <f>IF(OR(S$46="S",S$46="",S$46="STD",S$46="A",S$46="AES",S$46="F",S$46="Fiber")," ",IF(OR(S$46="FS",S$46="D",S$46="DIS"),IF(MOD(S59,9)=0,"—",16*S59-15),IF(OR(S$46="M",S$46="MADI"),"—",IF(OR(S$46="IPI",S$46="IP in"),IF(MOD(S59-1,9)&gt;=8,"—",16*S59-15),"Err"))))</f>
        <v>5569</v>
      </c>
      <c r="T60" s="7">
        <f>IF(OR(S$46="S",S$46="",S$46="STD",S$46="A",S$46="AES",S$46="F",S$46="Fiber")," ",IF(OR(S$46="FS",S$46="D",S$46="DIS"),IF(MOD(S59,9)=0,"—",16*S59),IF(OR(S$46="M",S$46="MADI"),"—",IF(OR(S$46="IPI",S$46="IP in"),IF(MOD(S59-1,9)&gt;=8,"—",16*S59),"Err"))))</f>
        <v>5584</v>
      </c>
      <c r="U60" s="9">
        <f>IF(OR(U$46="S",U$46="",U$46="STD",U$46="A",U$46="AES",U$46="F",U$46="Fiber")," ",IF(OR(U$46="FS",U$46="D",U$46="DIS"),IF(MOD(U59,9)=0,"—",16*U59-15),IF(OR(U$46="M",U$46="MADI"),"—",IF(OR(U$46="IPI",U$46="IP in"),IF(MOD(U59-1,9)&gt;=8,"—",16*U59-15),"Err"))))</f>
        <v>5425</v>
      </c>
      <c r="V60" s="7">
        <f>IF(OR(U$46="S",U$46="",U$46="STD",U$46="A",U$46="AES",U$46="F",U$46="Fiber")," ",IF(OR(U$46="FS",U$46="D",U$46="DIS"),IF(MOD(U59,9)=0,"—",16*U59),IF(OR(U$46="M",U$46="MADI"),"—",IF(OR(U$46="IPI",U$46="IP in"),IF(MOD(U59-1,9)&gt;=8,"—",16*U59),"Err"))))</f>
        <v>5440</v>
      </c>
      <c r="W60" s="9">
        <f>IF(OR(W$46="S",W$46="",W$46="STD",W$46="A",W$46="AES",W$46="F",W$46="Fiber")," ",IF(OR(W$46="FS",W$46="D",W$46="DIS"),IF(MOD(W59,9)=0,"—",16*W59-15),IF(OR(W$46="M",W$46="MADI"),"—",IF(OR(W$46="IPI",W$46="IP in"),IF(MOD(W59-1,9)&gt;=8,"—",16*W59-15),"Err"))))</f>
        <v>5281</v>
      </c>
      <c r="X60" s="7">
        <f>IF(OR(W$46="S",W$46="",W$46="STD",W$46="A",W$46="AES",W$46="F",W$46="Fiber")," ",IF(OR(W$46="FS",W$46="D",W$46="DIS"),IF(MOD(W59,9)=0,"—",16*W59),IF(OR(W$46="M",W$46="MADI"),"—",IF(OR(W$46="IPI",W$46="IP in"),IF(MOD(W59-1,9)&gt;=8,"—",16*W59),"Err"))))</f>
        <v>5296</v>
      </c>
      <c r="Y60" s="9">
        <f>IF(OR(Y$46="S",Y$46="",Y$46="STD",Y$46="A",Y$46="AES",Y$46="F",Y$46="Fiber")," ",IF(OR(Y$46="FS",Y$46="D",Y$46="DIS"),IF(MOD(Y59,9)=0,"—",16*Y59-15),IF(OR(Y$46="M",Y$46="MADI"),"—",IF(OR(Y$46="IPI",Y$46="IP in"),IF(MOD(Y59-1,9)&gt;=8,"—",16*Y59-15),"Err"))))</f>
        <v>5137</v>
      </c>
      <c r="Z60" s="7">
        <f>IF(OR(Y$46="S",Y$46="",Y$46="STD",Y$46="A",Y$46="AES",Y$46="F",Y$46="Fiber")," ",IF(OR(Y$46="FS",Y$46="D",Y$46="DIS"),IF(MOD(Y59,9)=0,"—",16*Y59),IF(OR(Y$46="M",Y$46="MADI"),"—",IF(OR(Y$46="IPI",Y$46="IP in"),IF(MOD(Y59-1,9)&gt;=8,"—",16*Y59),"Err"))))</f>
        <v>5152</v>
      </c>
      <c r="AA60" s="9">
        <f>IF(OR(AA$46="S",AA$46="",AA$46="STD",AA$46="A",AA$46="AES",AA$46="F",AA$46="Fiber")," ",IF(OR(AA$46="FS",AA$46="D",AA$46="DIS"),IF(MOD(AA59,9)=0,"—",16*AA59-15),IF(OR(AA$46="M",AA$46="MADI"),"—",IF(OR(AA$46="IPI",AA$46="IP in"),IF(MOD(AA59-1,9)&gt;=8,"—",16*AA59-15),"Err"))))</f>
        <v>4993</v>
      </c>
      <c r="AB60" s="7">
        <f>IF(OR(AA$46="S",AA$46="",AA$46="STD",AA$46="A",AA$46="AES",AA$46="F",AA$46="Fiber")," ",IF(OR(AA$46="FS",AA$46="D",AA$46="DIS"),IF(MOD(AA59,9)=0,"—",16*AA59),IF(OR(AA$46="M",AA$46="MADI"),"—",IF(OR(AA$46="IPI",AA$46="IP in"),IF(MOD(AA59-1,9)&gt;=8,"—",16*AA59),"Err"))))</f>
        <v>5008</v>
      </c>
      <c r="AC60" s="9">
        <f>IF(OR(AC$46="S",AC$46="",AC$46="STD",AC$46="A",AC$46="AES",AC$46="F",AC$46="Fiber")," ",IF(OR(AC$46="FS",AC$46="D",AC$46="DIS"),IF(MOD(AC59,9)=0,"—",16*AC59-15),IF(OR(AC$46="M",AC$46="MADI"),"—",IF(OR(AC$46="IPI",AC$46="IP in"),IF(MOD(AC59-1,9)&gt;=8,"—",16*AC59-15),"Err"))))</f>
        <v>4849</v>
      </c>
      <c r="AD60" s="7">
        <f>IF(OR(AC$46="S",AC$46="",AC$46="STD",AC$46="A",AC$46="AES",AC$46="F",AC$46="Fiber")," ",IF(OR(AC$46="FS",AC$46="D",AC$46="DIS"),IF(MOD(AC59,9)=0,"—",16*AC59),IF(OR(AC$46="M",AC$46="MADI"),"—",IF(OR(AC$46="IPI",AC$46="IP in"),IF(MOD(AC59-1,9)&gt;=8,"—",16*AC59),"Err"))))</f>
        <v>4864</v>
      </c>
      <c r="AE60" s="9">
        <f>IF(OR(AE$46="S",AE$46="",AE$46="STD",AE$46="A",AE$46="AES",AE$46="F",AE$46="Fiber")," ",IF(OR(AE$46="FS",AE$46="D",AE$46="DIS"),IF(MOD(AE59,9)=0,"—",16*AE59-15),IF(OR(AE$46="M",AE$46="MADI"),"—",IF(OR(AE$46="IPI",AE$46="IP in"),IF(MOD(AE59-1,9)&gt;=8,"—",16*AE59-15),"Err"))))</f>
        <v>4705</v>
      </c>
      <c r="AF60" s="7">
        <f>IF(OR(AE$46="S",AE$46="",AE$46="STD",AE$46="A",AE$46="AES",AE$46="F",AE$46="Fiber")," ",IF(OR(AE$46="FS",AE$46="D",AE$46="DIS"),IF(MOD(AE59,9)=0,"—",16*AE59),IF(OR(AE$46="M",AE$46="MADI"),"—",IF(OR(AE$46="IPI",AE$46="IP in"),IF(MOD(AE59-1,9)&gt;=8,"—",16*AE59),"Err"))))</f>
        <v>4720</v>
      </c>
      <c r="AG60" s="9">
        <f>IF(OR(AG$46="S",AG$46="",AG$46="STD",AG$46="A",AG$46="AES",AG$46="F",AG$46="Fiber")," ",IF(OR(AG$46="FS",AG$46="D",AG$46="DIS"),IF(MOD(AG59,9)=0,"—",16*AG59-15),IF(OR(AG$46="M",AG$46="MADI"),"—",IF(OR(AG$46="IPI",AG$46="IP in"),IF(MOD(AG59-1,9)&gt;=8,"—",16*AG59-15),"Err"))))</f>
        <v>2257</v>
      </c>
      <c r="AH60" s="7">
        <f>IF(OR(AG$46="S",AG$46="",AG$46="STD",AG$46="A",AG$46="AES",AG$46="F",AG$46="Fiber")," ",IF(OR(AG$46="FS",AG$46="D",AG$46="DIS"),IF(MOD(AG59,9)=0,"—",16*AG59),IF(OR(AG$46="M",AG$46="MADI"),"—",IF(OR(AG$46="IPI",AG$46="IP in"),IF(MOD(AG59-1,9)&gt;=8,"—",16*AG59),"Err"))))</f>
        <v>2272</v>
      </c>
      <c r="AI60" s="9">
        <f>IF(OR(AI$46="S",AI$46="",AI$46="STD",AI$46="A",AI$46="AES",AI$46="F",AI$46="Fiber")," ",IF(OR(AI$46="FS",AI$46="D",AI$46="DIS"),IF(MOD(AI59,9)=0,"—",16*AI59-15),IF(OR(AI$46="M",AI$46="MADI"),"—",IF(OR(AI$46="IPI",AI$46="IP in"),IF(MOD(AI59-1,9)&gt;=8,"—",16*AI59-15),"Err"))))</f>
        <v>2113</v>
      </c>
      <c r="AJ60" s="7">
        <f>IF(OR(AI$46="S",AI$46="",AI$46="STD",AI$46="A",AI$46="AES",AI$46="F",AI$46="Fiber")," ",IF(OR(AI$46="FS",AI$46="D",AI$46="DIS"),IF(MOD(AI59,9)=0,"—",16*AI59),IF(OR(AI$46="M",AI$46="MADI"),"—",IF(OR(AI$46="IPI",AI$46="IP in"),IF(MOD(AI59-1,9)&gt;=8,"—",16*AI59),"Err"))))</f>
        <v>2128</v>
      </c>
      <c r="AK60" s="9">
        <f>IF(OR(AK$46="S",AK$46="",AK$46="STD",AK$46="A",AK$46="AES",AK$46="F",AK$46="Fiber")," ",IF(OR(AK$46="FS",AK$46="D",AK$46="DIS"),IF(MOD(AK59,9)=0,"—",16*AK59-15),IF(OR(AK$46="M",AK$46="MADI"),"—",IF(OR(AK$46="IPI",AK$46="IP in"),IF(MOD(AK59-1,9)&gt;=8,"—",16*AK59-15),"Err"))))</f>
        <v>1969</v>
      </c>
      <c r="AL60" s="7">
        <f>IF(OR(AK$46="S",AK$46="",AK$46="STD",AK$46="A",AK$46="AES",AK$46="F",AK$46="Fiber")," ",IF(OR(AK$46="FS",AK$46="D",AK$46="DIS"),IF(MOD(AK59,9)=0,"—",16*AK59),IF(OR(AK$46="M",AK$46="MADI"),"—",IF(OR(AK$46="IPI",AK$46="IP in"),IF(MOD(AK59-1,9)&gt;=8,"—",16*AK59),"Err"))))</f>
        <v>1984</v>
      </c>
      <c r="AM60" s="9">
        <f>IF(OR(AM$46="S",AM$46="",AM$46="STD",AM$46="A",AM$46="AES",AM$46="F",AM$46="Fiber")," ",IF(OR(AM$46="FS",AM$46="D",AM$46="DIS"),IF(MOD(AM59,9)=0,"—",16*AM59-15),IF(OR(AM$46="M",AM$46="MADI"),"—",IF(OR(AM$46="IPI",AM$46="IP in"),IF(MOD(AM59-1,9)&gt;=8,"—",16*AM59-15),"Err"))))</f>
        <v>1825</v>
      </c>
      <c r="AN60" s="7">
        <f>IF(OR(AM$46="S",AM$46="",AM$46="STD",AM$46="A",AM$46="AES",AM$46="F",AM$46="Fiber")," ",IF(OR(AM$46="FS",AM$46="D",AM$46="DIS"),IF(MOD(AM59,9)=0,"—",16*AM59),IF(OR(AM$46="M",AM$46="MADI"),"—",IF(OR(AM$46="IPI",AM$46="IP in"),IF(MOD(AM59-1,9)&gt;=8,"—",16*AM59),"Err"))))</f>
        <v>1840</v>
      </c>
      <c r="AO60" s="9">
        <f>IF(OR(AO$46="S",AO$46="",AO$46="STD",AO$46="A",AO$46="AES",AO$46="F",AO$46="Fiber")," ",IF(OR(AO$46="FS",AO$46="D",AO$46="DIS"),IF(MOD(AO59,9)=0,"—",16*AO59-15),IF(OR(AO$46="M",AO$46="MADI"),"—",IF(OR(AO$46="IPI",AO$46="IP in"),IF(MOD(AO59-1,9)&gt;=8,"—",16*AO59-15),"Err"))))</f>
        <v>1681</v>
      </c>
      <c r="AP60" s="7">
        <f>IF(OR(AO$46="S",AO$46="",AO$46="STD",AO$46="A",AO$46="AES",AO$46="F",AO$46="Fiber")," ",IF(OR(AO$46="FS",AO$46="D",AO$46="DIS"),IF(MOD(AO59,9)=0,"—",16*AO59),IF(OR(AO$46="M",AO$46="MADI"),"—",IF(OR(AO$46="IPI",AO$46="IP in"),IF(MOD(AO59-1,9)&gt;=8,"—",16*AO59),"Err"))))</f>
        <v>1696</v>
      </c>
      <c r="AQ60" s="9">
        <f>IF(OR(AQ$46="S",AQ$46="",AQ$46="STD",AQ$46="A",AQ$46="AES",AQ$46="F",AQ$46="Fiber")," ",IF(OR(AQ$46="FS",AQ$46="D",AQ$46="DIS"),IF(MOD(AQ59,9)=0,"—",16*AQ59-15),IF(OR(AQ$46="M",AQ$46="MADI"),"—",IF(OR(AQ$46="IPI",AQ$46="IP in"),IF(MOD(AQ59-1,9)&gt;=8,"—",16*AQ59-15),"Err"))))</f>
        <v>1537</v>
      </c>
      <c r="AR60" s="7">
        <f>IF(OR(AQ$46="S",AQ$46="",AQ$46="STD",AQ$46="A",AQ$46="AES",AQ$46="F",AQ$46="Fiber")," ",IF(OR(AQ$46="FS",AQ$46="D",AQ$46="DIS"),IF(MOD(AQ59,9)=0,"—",16*AQ59),IF(OR(AQ$46="M",AQ$46="MADI"),"—",IF(OR(AQ$46="IPI",AQ$46="IP in"),IF(MOD(AQ59-1,9)&gt;=8,"—",16*AQ59),"Err"))))</f>
        <v>1552</v>
      </c>
      <c r="AS60" s="9">
        <f>IF(OR(AS$46="S",AS$46="",AS$46="STD",AS$46="A",AS$46="AES",AS$46="F",AS$46="Fiber")," ",IF(OR(AS$46="FS",AS$46="D",AS$46="DIS"),IF(MOD(AS59,9)=0,"—",16*AS59-15),IF(OR(AS$46="M",AS$46="MADI"),"—",IF(OR(AS$46="IPI",AS$46="IP in"),IF(MOD(AS59-1,9)&gt;=8,"—",16*AS59-15),"Err"))))</f>
        <v>1393</v>
      </c>
      <c r="AT60" s="7">
        <f>IF(OR(AS$46="S",AS$46="",AS$46="STD",AS$46="A",AS$46="AES",AS$46="F",AS$46="Fiber")," ",IF(OR(AS$46="FS",AS$46="D",AS$46="DIS"),IF(MOD(AS59,9)=0,"—",16*AS59),IF(OR(AS$46="M",AS$46="MADI"),"—",IF(OR(AS$46="IPI",AS$46="IP in"),IF(MOD(AS59-1,9)&gt;=8,"—",16*AS59),"Err"))))</f>
        <v>1408</v>
      </c>
      <c r="AU60" s="9">
        <f>IF(OR(AU$46="S",AU$46="",AU$46="STD",AU$46="A",AU$46="AES",AU$46="F",AU$46="Fiber")," ",IF(OR(AU$46="FS",AU$46="D",AU$46="DIS"),IF(MOD(AU59,9)=0,"—",16*AU59-15),IF(OR(AU$46="M",AU$46="MADI"),"—",IF(OR(AU$46="IPI",AU$46="IP in"),IF(MOD(AU59-1,9)&gt;=8,"—",16*AU59-15),"Err"))))</f>
        <v>1249</v>
      </c>
      <c r="AV60" s="7">
        <f>IF(OR(AU$46="S",AU$46="",AU$46="STD",AU$46="A",AU$46="AES",AU$46="F",AU$46="Fiber")," ",IF(OR(AU$46="FS",AU$46="D",AU$46="DIS"),IF(MOD(AU59,9)=0,"—",16*AU59),IF(OR(AU$46="M",AU$46="MADI"),"—",IF(OR(AU$46="IPI",AU$46="IP in"),IF(MOD(AU59-1,9)&gt;=8,"—",16*AU59),"Err"))))</f>
        <v>1264</v>
      </c>
      <c r="AW60" s="9">
        <f>IF(OR(AW$46="S",AW$46="",AW$46="STD",AW$46="A",AW$46="AES",AW$46="F",AW$46="Fiber")," ",IF(OR(AW$46="FS",AW$46="D",AW$46="DIS"),IF(MOD(AW59,9)=0,"—",16*AW59-15),IF(OR(AW$46="M",AW$46="MADI"),"—",IF(OR(AW$46="IPI",AW$46="IP in"),IF(MOD(AW59-1,9)&gt;=8,"—",16*AW59-15),"Err"))))</f>
        <v>1105</v>
      </c>
      <c r="AX60" s="7">
        <f>IF(OR(AW$46="S",AW$46="",AW$46="STD",AW$46="A",AW$46="AES",AW$46="F",AW$46="Fiber")," ",IF(OR(AW$46="FS",AW$46="D",AW$46="DIS"),IF(MOD(AW59,9)=0,"—",16*AW59),IF(OR(AW$46="M",AW$46="MADI"),"—",IF(OR(AW$46="IPI",AW$46="IP in"),IF(MOD(AW59-1,9)&gt;=8,"—",16*AW59),"Err"))))</f>
        <v>1120</v>
      </c>
      <c r="AY60" s="9">
        <f>IF(OR(AY$46="S",AY$46="",AY$46="STD",AY$46="A",AY$46="AES",AY$46="F",AY$46="Fiber")," ",IF(OR(AY$46="FS",AY$46="D",AY$46="DIS"),IF(MOD(AY59,9)=0,"—",16*AY59-15),IF(OR(AY$46="M",AY$46="MADI"),"—",IF(OR(AY$46="IPI",AY$46="IP in"),IF(MOD(AY59-1,9)&gt;=8,"—",16*AY59-15),"Err"))))</f>
        <v>961</v>
      </c>
      <c r="AZ60" s="7">
        <f>IF(OR(AY$46="S",AY$46="",AY$46="STD",AY$46="A",AY$46="AES",AY$46="F",AY$46="Fiber")," ",IF(OR(AY$46="FS",AY$46="D",AY$46="DIS"),IF(MOD(AY59,9)=0,"—",16*AY59),IF(OR(AY$46="M",AY$46="MADI"),"—",IF(OR(AY$46="IPI",AY$46="IP in"),IF(MOD(AY59-1,9)&gt;=8,"—",16*AY59),"Err"))))</f>
        <v>976</v>
      </c>
      <c r="BA60" s="9" t="str">
        <f>IF(OR(BA$46="S",BA$46="",BA$46="STD",BA$46="A",BA$46="AES",BA$46="F",BA$46="Fiber")," ",IF(OR(BA$46="FS",BA$46="D",BA$46="DIS"),IF(MOD(BA59,9)=0,"—",16*BA59-15),IF(OR(BA$46="M",BA$46="MADI"),"—",IF(OR(BA$46="IPI",BA$46="IP in"),IF(MOD(BA59-1,9)&gt;=8,"—",16*BA59-15),"Err"))))</f>
        <v xml:space="preserve"> </v>
      </c>
      <c r="BB60" s="7" t="str">
        <f>IF(OR(BA$46="S",BA$46="",BA$46="STD",BA$46="A",BA$46="AES",BA$46="F",BA$46="Fiber")," ",IF(OR(BA$46="FS",BA$46="D",BA$46="DIS"),IF(MOD(BA59,9)=0,"—",16*BA59),IF(OR(BA$46="M",BA$46="MADI"),"—",IF(OR(BA$46="IPI",BA$46="IP in"),IF(MOD(BA59-1,9)&gt;=8,"—",16*BA59),"Err"))))</f>
        <v xml:space="preserve"> </v>
      </c>
      <c r="BC60" s="9" t="str">
        <f>IF(OR(BC$46="S",BC$46="",BC$46="STD",BC$46="A",BC$46="AES",BC$46="F",BC$46="Fiber")," ",IF(OR(BC$46="FS",BC$46="D",BC$46="DIS"),IF(MOD(BC59,9)=0,"—",16*BC59-15),IF(OR(BC$46="M",BC$46="MADI"),"—",IF(OR(BC$46="IPI",BC$46="IP in"),IF(MOD(BC59-1,9)&gt;=8,"—",16*BC59-15),"Err"))))</f>
        <v xml:space="preserve"> </v>
      </c>
      <c r="BD60" s="7" t="str">
        <f>IF(OR(BC$46="S",BC$46="",BC$46="STD",BC$46="A",BC$46="AES",BC$46="F",BC$46="Fiber")," ",IF(OR(BC$46="FS",BC$46="D",BC$46="DIS"),IF(MOD(BC59,9)=0,"—",16*BC59),IF(OR(BC$46="M",BC$46="MADI"),"—",IF(OR(BC$46="IPI",BC$46="IP in"),IF(MOD(BC59-1,9)&gt;=8,"—",16*BC59),"Err"))))</f>
        <v xml:space="preserve"> </v>
      </c>
      <c r="BE60" s="9" t="str">
        <f>IF(OR(BE$46="S",BE$46="",BE$46="STD",BE$46="A",BE$46="AES",BE$46="F",BE$46="Fiber")," ",IF(OR(BE$46="FS",BE$46="D",BE$46="DIS"),IF(MOD(BE59,9)=0,"—",16*BE59-15),IF(OR(BE$46="M",BE$46="MADI"),"—",IF(OR(BE$46="IPI",BE$46="IP in"),IF(MOD(BE59-1,9)&gt;=8,"—",16*BE59-15),"Err"))))</f>
        <v>—</v>
      </c>
      <c r="BF60" s="7" t="str">
        <f>IF(OR(BE$46="S",BE$46="",BE$46="STD",BE$46="A",BE$46="AES",BE$46="F",BE$46="Fiber")," ",IF(OR(BE$46="FS",BE$46="D",BE$46="DIS"),IF(MOD(BE59,9)=0,"—",16*BE59),IF(OR(BE$46="M",BE$46="MADI"),"—",IF(OR(BE$46="IPI",BE$46="IP in"),IF(MOD(BE59-1,9)&gt;=8,"—",16*BE59),"Err"))))</f>
        <v>—</v>
      </c>
      <c r="BG60" s="9">
        <f>IF(OR(BG$46="S",BG$46="",BG$46="STD",BG$46="A",BG$46="AES",BG$46="F",BG$46="Fiber")," ",IF(OR(BG$46="FS",BG$46="D",BG$46="DIS"),IF(MOD(BG59,9)=0,"—",16*BG59-15),IF(OR(BG$46="M",BG$46="MADI"),"—",IF(OR(BG$46="IPI",BG$46="IP in"),IF(MOD(BG59-1,9)&gt;=8,"—",16*BG59-15),"Err"))))</f>
        <v>385</v>
      </c>
      <c r="BH60" s="7">
        <f>IF(OR(BG$46="S",BG$46="",BG$46="STD",BG$46="A",BG$46="AES",BG$46="F",BG$46="Fiber")," ",IF(OR(BG$46="FS",BG$46="D",BG$46="DIS"),IF(MOD(BG59,9)=0,"—",16*BG59),IF(OR(BG$46="M",BG$46="MADI"),"—",IF(OR(BG$46="IPI",BG$46="IP in"),IF(MOD(BG59-1,9)&gt;=8,"—",16*BG59),"Err"))))</f>
        <v>400</v>
      </c>
      <c r="BI60" s="9" t="str">
        <f>IF(OR(BI$46="S",BI$46="",BI$46="STD",BI$46="A",BI$46="AES",BI$46="F",BI$46="Fiber")," ",IF(OR(BI$46="FS",BI$46="D",BI$46="DIS"),IF(MOD(BI59,9)=0,"—",16*BI59-15),IF(OR(BI$46="M",BI$46="MADI"),"—",IF(OR(BI$46="IPI",BI$46="IP in"),IF(MOD(BI59-1,9)&gt;=8,"—",16*BI59-15),"Err"))))</f>
        <v xml:space="preserve"> </v>
      </c>
      <c r="BJ60" s="7" t="str">
        <f>IF(OR(BI$46="S",BI$46="",BI$46="STD",BI$46="A",BI$46="AES",BI$46="F",BI$46="Fiber")," ",IF(OR(BI$46="FS",BI$46="D",BI$46="DIS"),IF(MOD(BI59,9)=0,"—",16*BI59),IF(OR(BI$46="M",BI$46="MADI"),"—",IF(OR(BI$46="IPI",BI$46="IP in"),IF(MOD(BI59-1,9)&gt;=8,"—",16*BI59),"Err"))))</f>
        <v xml:space="preserve"> </v>
      </c>
      <c r="BK60" s="9" t="str">
        <f>IF(OR(BK$46="S",BK$46="",BK$46="STD",BK$46="A",BK$46="AES",BK$46="F",BK$46="Fiber")," ",IF(OR(BK$46="FS",BK$46="D",BK$46="DIS"),IF(MOD(BK59,9)=0,"—",16*BK59-15),IF(OR(BK$46="M",BK$46="MADI"),"—",IF(OR(BK$46="IPI",BK$46="IP in"),IF(MOD(BK59-1,9)&gt;=8,"—",16*BK59-15),"Err"))))</f>
        <v xml:space="preserve"> </v>
      </c>
      <c r="BL60" s="7" t="str">
        <f>IF(OR(BK$46="S",BK$46="",BK$46="STD",BK$46="A",BK$46="AES",BK$46="F",BK$46="Fiber")," ",IF(OR(BK$46="FS",BK$46="D",BK$46="DIS"),IF(MOD(BK59,9)=0,"—",16*BK59),IF(OR(BK$46="M",BK$46="MADI"),"—",IF(OR(BK$46="IPI",BK$46="IP in"),IF(MOD(BK59-1,9)&gt;=8,"—",16*BK59),"Err"))))</f>
        <v xml:space="preserve"> </v>
      </c>
    </row>
    <row r="61" spans="1:70" x14ac:dyDescent="0.25">
      <c r="A61" s="8">
        <f>(A$43)*9-1</f>
        <v>431</v>
      </c>
      <c r="B61" s="6"/>
      <c r="C61" s="8">
        <f>(C$43)*9-1</f>
        <v>422</v>
      </c>
      <c r="D61" s="6"/>
      <c r="E61" s="8">
        <f>(E$43)*9-1</f>
        <v>413</v>
      </c>
      <c r="F61" s="6"/>
      <c r="G61" s="8">
        <f>(G$43)*9-1</f>
        <v>404</v>
      </c>
      <c r="H61" s="6"/>
      <c r="I61" s="8">
        <f>(I$43)*9-1</f>
        <v>395</v>
      </c>
      <c r="J61" s="6"/>
      <c r="K61" s="8">
        <f>(K$43)*9-1</f>
        <v>386</v>
      </c>
      <c r="L61" s="6"/>
      <c r="M61" s="8">
        <f>(M$43)*9-1</f>
        <v>377</v>
      </c>
      <c r="N61" s="6"/>
      <c r="O61" s="8">
        <f>(O$43)*9-1</f>
        <v>368</v>
      </c>
      <c r="P61" s="6"/>
      <c r="Q61" s="8">
        <f>(Q$43)*9-1</f>
        <v>359</v>
      </c>
      <c r="R61" s="6"/>
      <c r="S61" s="8">
        <f>(S$43)*9-1</f>
        <v>350</v>
      </c>
      <c r="T61" s="6"/>
      <c r="U61" s="8">
        <f>(U$43)*9-1</f>
        <v>341</v>
      </c>
      <c r="V61" s="6"/>
      <c r="W61" s="8">
        <f>(W$43)*9-1</f>
        <v>332</v>
      </c>
      <c r="X61" s="6"/>
      <c r="Y61" s="8">
        <f>(Y$43)*9-1</f>
        <v>323</v>
      </c>
      <c r="Z61" s="6"/>
      <c r="AA61" s="8">
        <f>(AA$43)*9-1</f>
        <v>314</v>
      </c>
      <c r="AB61" s="6"/>
      <c r="AC61" s="8">
        <f>(AC$43)*9-1</f>
        <v>305</v>
      </c>
      <c r="AD61" s="6"/>
      <c r="AE61" s="8">
        <f>(AE$43)*9-1</f>
        <v>296</v>
      </c>
      <c r="AF61" s="6"/>
      <c r="AG61" s="8">
        <f>(AG$43)*9-1</f>
        <v>143</v>
      </c>
      <c r="AH61" s="6"/>
      <c r="AI61" s="8">
        <f>(AI$43)*9-1</f>
        <v>134</v>
      </c>
      <c r="AJ61" s="6"/>
      <c r="AK61" s="8">
        <f>(AK$43)*9-1</f>
        <v>125</v>
      </c>
      <c r="AL61" s="6"/>
      <c r="AM61" s="8">
        <f>(AM$43)*9-1</f>
        <v>116</v>
      </c>
      <c r="AN61" s="6"/>
      <c r="AO61" s="8">
        <f>(AO$43)*9-1</f>
        <v>107</v>
      </c>
      <c r="AP61" s="6"/>
      <c r="AQ61" s="8">
        <f>(AQ$43)*9-1</f>
        <v>98</v>
      </c>
      <c r="AR61" s="6"/>
      <c r="AS61" s="8">
        <f>(AS$43)*9-1</f>
        <v>89</v>
      </c>
      <c r="AT61" s="6"/>
      <c r="AU61" s="8">
        <f>(AU$43)*9-1</f>
        <v>80</v>
      </c>
      <c r="AV61" s="6"/>
      <c r="AW61" s="8">
        <f>(AW$43)*9-1</f>
        <v>71</v>
      </c>
      <c r="AX61" s="6"/>
      <c r="AY61" s="8">
        <f>(AY$43)*9-1</f>
        <v>62</v>
      </c>
      <c r="AZ61" s="6"/>
      <c r="BA61" s="8">
        <f>(BA$43)*9-1</f>
        <v>53</v>
      </c>
      <c r="BB61" s="6"/>
      <c r="BC61" s="8">
        <f>(BC$43)*9-1</f>
        <v>44</v>
      </c>
      <c r="BD61" s="6"/>
      <c r="BE61" s="8">
        <f>(BE$43)*9-1</f>
        <v>35</v>
      </c>
      <c r="BF61" s="6"/>
      <c r="BG61" s="8">
        <f>(BG$43)*9-1</f>
        <v>26</v>
      </c>
      <c r="BH61" s="6"/>
      <c r="BI61" s="8">
        <f>(BI$43)*9-1</f>
        <v>17</v>
      </c>
      <c r="BJ61" s="6"/>
      <c r="BK61" s="8">
        <f>(BK$43)*9-1</f>
        <v>8</v>
      </c>
      <c r="BL61" s="6"/>
    </row>
    <row r="62" spans="1:70" x14ac:dyDescent="0.25">
      <c r="A62" s="9">
        <f>IF(OR(A$46="S",A$46="",A$46="STD",A$46="A",A$46="AES",A$46="F",A$46="Fiber")," ",IF(OR(A$46="FS",A$46="D",A$46="DIS"),IF(MOD(A61,9)=0,"—",16*A61-15),IF(OR(A$46="M",A$46="MADI"),"—",IF(OR(A$46="IPI",A$46="IP in"),IF(MOD(A61-1,9)&gt;=8,"—",16*A61-15),"Err"))))</f>
        <v>6881</v>
      </c>
      <c r="B62" s="7">
        <f>IF(OR(A$46="S",A$46="",A$46="STD",A$46="A",A$46="AES",A$46="F",A$46="Fiber")," ",IF(OR(A$46="FS",A$46="D",A$46="DIS"),IF(MOD(A61,9)=0,"—",16*A61),IF(OR(A$46="M",A$46="MADI"),"—",IF(OR(A$46="IPI",A$46="IP in"),IF(MOD(A61-1,9)&gt;=8,"—",16*A61),"Err"))))</f>
        <v>6896</v>
      </c>
      <c r="C62" s="9">
        <f>IF(OR(C$46="S",C$46="",C$46="STD",C$46="A",C$46="AES",C$46="F",C$46="Fiber")," ",IF(OR(C$46="FS",C$46="D",C$46="DIS"),IF(MOD(C61,9)=0,"—",16*C61-15),IF(OR(C$46="M",C$46="MADI"),"—",IF(OR(C$46="IPI",C$46="IP in"),IF(MOD(C61-1,9)&gt;=8,"—",16*C61-15),"Err"))))</f>
        <v>6737</v>
      </c>
      <c r="D62" s="7">
        <f>IF(OR(C$46="S",C$46="",C$46="STD",C$46="A",C$46="AES",C$46="F",C$46="Fiber")," ",IF(OR(C$46="FS",C$46="D",C$46="DIS"),IF(MOD(C61,9)=0,"—",16*C61),IF(OR(C$46="M",C$46="MADI"),"—",IF(OR(C$46="IPI",C$46="IP in"),IF(MOD(C61-1,9)&gt;=8,"—",16*C61),"Err"))))</f>
        <v>6752</v>
      </c>
      <c r="E62" s="9">
        <f>IF(OR(E$46="S",E$46="",E$46="STD",E$46="A",E$46="AES",E$46="F",E$46="Fiber")," ",IF(OR(E$46="FS",E$46="D",E$46="DIS"),IF(MOD(E61,9)=0,"—",16*E61-15),IF(OR(E$46="M",E$46="MADI"),"—",IF(OR(E$46="IPI",E$46="IP in"),IF(MOD(E61-1,9)&gt;=8,"—",16*E61-15),"Err"))))</f>
        <v>6593</v>
      </c>
      <c r="F62" s="7">
        <f>IF(OR(E$46="S",E$46="",E$46="STD",E$46="A",E$46="AES",E$46="F",E$46="Fiber")," ",IF(OR(E$46="FS",E$46="D",E$46="DIS"),IF(MOD(E61,9)=0,"—",16*E61),IF(OR(E$46="M",E$46="MADI"),"—",IF(OR(E$46="IPI",E$46="IP in"),IF(MOD(E61-1,9)&gt;=8,"—",16*E61),"Err"))))</f>
        <v>6608</v>
      </c>
      <c r="G62" s="9">
        <f>IF(OR(G$46="S",G$46="",G$46="STD",G$46="A",G$46="AES",G$46="F",G$46="Fiber")," ",IF(OR(G$46="FS",G$46="D",G$46="DIS"),IF(MOD(G61,9)=0,"—",16*G61-15),IF(OR(G$46="M",G$46="MADI"),"—",IF(OR(G$46="IPI",G$46="IP in"),IF(MOD(G61-1,9)&gt;=8,"—",16*G61-15),"Err"))))</f>
        <v>6449</v>
      </c>
      <c r="H62" s="7">
        <f>IF(OR(G$46="S",G$46="",G$46="STD",G$46="A",G$46="AES",G$46="F",G$46="Fiber")," ",IF(OR(G$46="FS",G$46="D",G$46="DIS"),IF(MOD(G61,9)=0,"—",16*G61),IF(OR(G$46="M",G$46="MADI"),"—",IF(OR(G$46="IPI",G$46="IP in"),IF(MOD(G61-1,9)&gt;=8,"—",16*G61),"Err"))))</f>
        <v>6464</v>
      </c>
      <c r="I62" s="9">
        <f>IF(OR(I$46="S",I$46="",I$46="STD",I$46="A",I$46="AES",I$46="F",I$46="Fiber")," ",IF(OR(I$46="FS",I$46="D",I$46="DIS"),IF(MOD(I61,9)=0,"—",16*I61-15),IF(OR(I$46="M",I$46="MADI"),"—",IF(OR(I$46="IPI",I$46="IP in"),IF(MOD(I61-1,9)&gt;=8,"—",16*I61-15),"Err"))))</f>
        <v>6305</v>
      </c>
      <c r="J62" s="7">
        <f>IF(OR(I$46="S",I$46="",I$46="STD",I$46="A",I$46="AES",I$46="F",I$46="Fiber")," ",IF(OR(I$46="FS",I$46="D",I$46="DIS"),IF(MOD(I61,9)=0,"—",16*I61),IF(OR(I$46="M",I$46="MADI"),"—",IF(OR(I$46="IPI",I$46="IP in"),IF(MOD(I61-1,9)&gt;=8,"—",16*I61),"Err"))))</f>
        <v>6320</v>
      </c>
      <c r="K62" s="9">
        <f>IF(OR(K$46="S",K$46="",K$46="STD",K$46="A",K$46="AES",K$46="F",K$46="Fiber")," ",IF(OR(K$46="FS",K$46="D",K$46="DIS"),IF(MOD(K61,9)=0,"—",16*K61-15),IF(OR(K$46="M",K$46="MADI"),"—",IF(OR(K$46="IPI",K$46="IP in"),IF(MOD(K61-1,9)&gt;=8,"—",16*K61-15),"Err"))))</f>
        <v>6161</v>
      </c>
      <c r="L62" s="7">
        <f>IF(OR(K$46="S",K$46="",K$46="STD",K$46="A",K$46="AES",K$46="F",K$46="Fiber")," ",IF(OR(K$46="FS",K$46="D",K$46="DIS"),IF(MOD(K61,9)=0,"—",16*K61),IF(OR(K$46="M",K$46="MADI"),"—",IF(OR(K$46="IPI",K$46="IP in"),IF(MOD(K61-1,9)&gt;=8,"—",16*K61),"Err"))))</f>
        <v>6176</v>
      </c>
      <c r="M62" s="9">
        <f>IF(OR(M$46="S",M$46="",M$46="STD",M$46="A",M$46="AES",M$46="F",M$46="Fiber")," ",IF(OR(M$46="FS",M$46="D",M$46="DIS"),IF(MOD(M61,9)=0,"—",16*M61-15),IF(OR(M$46="M",M$46="MADI"),"—",IF(OR(M$46="IPI",M$46="IP in"),IF(MOD(M61-1,9)&gt;=8,"—",16*M61-15),"Err"))))</f>
        <v>6017</v>
      </c>
      <c r="N62" s="7">
        <f>IF(OR(M$46="S",M$46="",M$46="STD",M$46="A",M$46="AES",M$46="F",M$46="Fiber")," ",IF(OR(M$46="FS",M$46="D",M$46="DIS"),IF(MOD(M61,9)=0,"—",16*M61),IF(OR(M$46="M",M$46="MADI"),"—",IF(OR(M$46="IPI",M$46="IP in"),IF(MOD(M61-1,9)&gt;=8,"—",16*M61),"Err"))))</f>
        <v>6032</v>
      </c>
      <c r="O62" s="9">
        <f>IF(OR(O$46="S",O$46="",O$46="STD",O$46="A",O$46="AES",O$46="F",O$46="Fiber")," ",IF(OR(O$46="FS",O$46="D",O$46="DIS"),IF(MOD(O61,9)=0,"—",16*O61-15),IF(OR(O$46="M",O$46="MADI"),"—",IF(OR(O$46="IPI",O$46="IP in"),IF(MOD(O61-1,9)&gt;=8,"—",16*O61-15),"Err"))))</f>
        <v>5873</v>
      </c>
      <c r="P62" s="7">
        <f>IF(OR(O$46="S",O$46="",O$46="STD",O$46="A",O$46="AES",O$46="F",O$46="Fiber")," ",IF(OR(O$46="FS",O$46="D",O$46="DIS"),IF(MOD(O61,9)=0,"—",16*O61),IF(OR(O$46="M",O$46="MADI"),"—",IF(OR(O$46="IPI",O$46="IP in"),IF(MOD(O61-1,9)&gt;=8,"—",16*O61),"Err"))))</f>
        <v>5888</v>
      </c>
      <c r="Q62" s="9">
        <f>IF(OR(Q$46="S",Q$46="",Q$46="STD",Q$46="A",Q$46="AES",Q$46="F",Q$46="Fiber")," ",IF(OR(Q$46="FS",Q$46="D",Q$46="DIS"),IF(MOD(Q61,9)=0,"—",16*Q61-15),IF(OR(Q$46="M",Q$46="MADI"),"—",IF(OR(Q$46="IPI",Q$46="IP in"),IF(MOD(Q61-1,9)&gt;=8,"—",16*Q61-15),"Err"))))</f>
        <v>5729</v>
      </c>
      <c r="R62" s="7">
        <f>IF(OR(Q$46="S",Q$46="",Q$46="STD",Q$46="A",Q$46="AES",Q$46="F",Q$46="Fiber")," ",IF(OR(Q$46="FS",Q$46="D",Q$46="DIS"),IF(MOD(Q61,9)=0,"—",16*Q61),IF(OR(Q$46="M",Q$46="MADI"),"—",IF(OR(Q$46="IPI",Q$46="IP in"),IF(MOD(Q61-1,9)&gt;=8,"—",16*Q61),"Err"))))</f>
        <v>5744</v>
      </c>
      <c r="S62" s="9">
        <f>IF(OR(S$46="S",S$46="",S$46="STD",S$46="A",S$46="AES",S$46="F",S$46="Fiber")," ",IF(OR(S$46="FS",S$46="D",S$46="DIS"),IF(MOD(S61,9)=0,"—",16*S61-15),IF(OR(S$46="M",S$46="MADI"),"—",IF(OR(S$46="IPI",S$46="IP in"),IF(MOD(S61-1,9)&gt;=8,"—",16*S61-15),"Err"))))</f>
        <v>5585</v>
      </c>
      <c r="T62" s="7">
        <f>IF(OR(S$46="S",S$46="",S$46="STD",S$46="A",S$46="AES",S$46="F",S$46="Fiber")," ",IF(OR(S$46="FS",S$46="D",S$46="DIS"),IF(MOD(S61,9)=0,"—",16*S61),IF(OR(S$46="M",S$46="MADI"),"—",IF(OR(S$46="IPI",S$46="IP in"),IF(MOD(S61-1,9)&gt;=8,"—",16*S61),"Err"))))</f>
        <v>5600</v>
      </c>
      <c r="U62" s="9">
        <f>IF(OR(U$46="S",U$46="",U$46="STD",U$46="A",U$46="AES",U$46="F",U$46="Fiber")," ",IF(OR(U$46="FS",U$46="D",U$46="DIS"),IF(MOD(U61,9)=0,"—",16*U61-15),IF(OR(U$46="M",U$46="MADI"),"—",IF(OR(U$46="IPI",U$46="IP in"),IF(MOD(U61-1,9)&gt;=8,"—",16*U61-15),"Err"))))</f>
        <v>5441</v>
      </c>
      <c r="V62" s="7">
        <f>IF(OR(U$46="S",U$46="",U$46="STD",U$46="A",U$46="AES",U$46="F",U$46="Fiber")," ",IF(OR(U$46="FS",U$46="D",U$46="DIS"),IF(MOD(U61,9)=0,"—",16*U61),IF(OR(U$46="M",U$46="MADI"),"—",IF(OR(U$46="IPI",U$46="IP in"),IF(MOD(U61-1,9)&gt;=8,"—",16*U61),"Err"))))</f>
        <v>5456</v>
      </c>
      <c r="W62" s="9">
        <f>IF(OR(W$46="S",W$46="",W$46="STD",W$46="A",W$46="AES",W$46="F",W$46="Fiber")," ",IF(OR(W$46="FS",W$46="D",W$46="DIS"),IF(MOD(W61,9)=0,"—",16*W61-15),IF(OR(W$46="M",W$46="MADI"),"—",IF(OR(W$46="IPI",W$46="IP in"),IF(MOD(W61-1,9)&gt;=8,"—",16*W61-15),"Err"))))</f>
        <v>5297</v>
      </c>
      <c r="X62" s="7">
        <f>IF(OR(W$46="S",W$46="",W$46="STD",W$46="A",W$46="AES",W$46="F",W$46="Fiber")," ",IF(OR(W$46="FS",W$46="D",W$46="DIS"),IF(MOD(W61,9)=0,"—",16*W61),IF(OR(W$46="M",W$46="MADI"),"—",IF(OR(W$46="IPI",W$46="IP in"),IF(MOD(W61-1,9)&gt;=8,"—",16*W61),"Err"))))</f>
        <v>5312</v>
      </c>
      <c r="Y62" s="9">
        <f>IF(OR(Y$46="S",Y$46="",Y$46="STD",Y$46="A",Y$46="AES",Y$46="F",Y$46="Fiber")," ",IF(OR(Y$46="FS",Y$46="D",Y$46="DIS"),IF(MOD(Y61,9)=0,"—",16*Y61-15),IF(OR(Y$46="M",Y$46="MADI"),"—",IF(OR(Y$46="IPI",Y$46="IP in"),IF(MOD(Y61-1,9)&gt;=8,"—",16*Y61-15),"Err"))))</f>
        <v>5153</v>
      </c>
      <c r="Z62" s="7">
        <f>IF(OR(Y$46="S",Y$46="",Y$46="STD",Y$46="A",Y$46="AES",Y$46="F",Y$46="Fiber")," ",IF(OR(Y$46="FS",Y$46="D",Y$46="DIS"),IF(MOD(Y61,9)=0,"—",16*Y61),IF(OR(Y$46="M",Y$46="MADI"),"—",IF(OR(Y$46="IPI",Y$46="IP in"),IF(MOD(Y61-1,9)&gt;=8,"—",16*Y61),"Err"))))</f>
        <v>5168</v>
      </c>
      <c r="AA62" s="9">
        <f>IF(OR(AA$46="S",AA$46="",AA$46="STD",AA$46="A",AA$46="AES",AA$46="F",AA$46="Fiber")," ",IF(OR(AA$46="FS",AA$46="D",AA$46="DIS"),IF(MOD(AA61,9)=0,"—",16*AA61-15),IF(OR(AA$46="M",AA$46="MADI"),"—",IF(OR(AA$46="IPI",AA$46="IP in"),IF(MOD(AA61-1,9)&gt;=8,"—",16*AA61-15),"Err"))))</f>
        <v>5009</v>
      </c>
      <c r="AB62" s="7">
        <f>IF(OR(AA$46="S",AA$46="",AA$46="STD",AA$46="A",AA$46="AES",AA$46="F",AA$46="Fiber")," ",IF(OR(AA$46="FS",AA$46="D",AA$46="DIS"),IF(MOD(AA61,9)=0,"—",16*AA61),IF(OR(AA$46="M",AA$46="MADI"),"—",IF(OR(AA$46="IPI",AA$46="IP in"),IF(MOD(AA61-1,9)&gt;=8,"—",16*AA61),"Err"))))</f>
        <v>5024</v>
      </c>
      <c r="AC62" s="9">
        <f>IF(OR(AC$46="S",AC$46="",AC$46="STD",AC$46="A",AC$46="AES",AC$46="F",AC$46="Fiber")," ",IF(OR(AC$46="FS",AC$46="D",AC$46="DIS"),IF(MOD(AC61,9)=0,"—",16*AC61-15),IF(OR(AC$46="M",AC$46="MADI"),"—",IF(OR(AC$46="IPI",AC$46="IP in"),IF(MOD(AC61-1,9)&gt;=8,"—",16*AC61-15),"Err"))))</f>
        <v>4865</v>
      </c>
      <c r="AD62" s="7">
        <f>IF(OR(AC$46="S",AC$46="",AC$46="STD",AC$46="A",AC$46="AES",AC$46="F",AC$46="Fiber")," ",IF(OR(AC$46="FS",AC$46="D",AC$46="DIS"),IF(MOD(AC61,9)=0,"—",16*AC61),IF(OR(AC$46="M",AC$46="MADI"),"—",IF(OR(AC$46="IPI",AC$46="IP in"),IF(MOD(AC61-1,9)&gt;=8,"—",16*AC61),"Err"))))</f>
        <v>4880</v>
      </c>
      <c r="AE62" s="9">
        <f>IF(OR(AE$46="S",AE$46="",AE$46="STD",AE$46="A",AE$46="AES",AE$46="F",AE$46="Fiber")," ",IF(OR(AE$46="FS",AE$46="D",AE$46="DIS"),IF(MOD(AE61,9)=0,"—",16*AE61-15),IF(OR(AE$46="M",AE$46="MADI"),"—",IF(OR(AE$46="IPI",AE$46="IP in"),IF(MOD(AE61-1,9)&gt;=8,"—",16*AE61-15),"Err"))))</f>
        <v>4721</v>
      </c>
      <c r="AF62" s="7">
        <f>IF(OR(AE$46="S",AE$46="",AE$46="STD",AE$46="A",AE$46="AES",AE$46="F",AE$46="Fiber")," ",IF(OR(AE$46="FS",AE$46="D",AE$46="DIS"),IF(MOD(AE61,9)=0,"—",16*AE61),IF(OR(AE$46="M",AE$46="MADI"),"—",IF(OR(AE$46="IPI",AE$46="IP in"),IF(MOD(AE61-1,9)&gt;=8,"—",16*AE61),"Err"))))</f>
        <v>4736</v>
      </c>
      <c r="AG62" s="9">
        <f>IF(OR(AG$46="S",AG$46="",AG$46="STD",AG$46="A",AG$46="AES",AG$46="F",AG$46="Fiber")," ",IF(OR(AG$46="FS",AG$46="D",AG$46="DIS"),IF(MOD(AG61,9)=0,"—",16*AG61-15),IF(OR(AG$46="M",AG$46="MADI"),"—",IF(OR(AG$46="IPI",AG$46="IP in"),IF(MOD(AG61-1,9)&gt;=8,"—",16*AG61-15),"Err"))))</f>
        <v>2273</v>
      </c>
      <c r="AH62" s="7">
        <f>IF(OR(AG$46="S",AG$46="",AG$46="STD",AG$46="A",AG$46="AES",AG$46="F",AG$46="Fiber")," ",IF(OR(AG$46="FS",AG$46="D",AG$46="DIS"),IF(MOD(AG61,9)=0,"—",16*AG61),IF(OR(AG$46="M",AG$46="MADI"),"—",IF(OR(AG$46="IPI",AG$46="IP in"),IF(MOD(AG61-1,9)&gt;=8,"—",16*AG61),"Err"))))</f>
        <v>2288</v>
      </c>
      <c r="AI62" s="9">
        <f>IF(OR(AI$46="S",AI$46="",AI$46="STD",AI$46="A",AI$46="AES",AI$46="F",AI$46="Fiber")," ",IF(OR(AI$46="FS",AI$46="D",AI$46="DIS"),IF(MOD(AI61,9)=0,"—",16*AI61-15),IF(OR(AI$46="M",AI$46="MADI"),"—",IF(OR(AI$46="IPI",AI$46="IP in"),IF(MOD(AI61-1,9)&gt;=8,"—",16*AI61-15),"Err"))))</f>
        <v>2129</v>
      </c>
      <c r="AJ62" s="7">
        <f>IF(OR(AI$46="S",AI$46="",AI$46="STD",AI$46="A",AI$46="AES",AI$46="F",AI$46="Fiber")," ",IF(OR(AI$46="FS",AI$46="D",AI$46="DIS"),IF(MOD(AI61,9)=0,"—",16*AI61),IF(OR(AI$46="M",AI$46="MADI"),"—",IF(OR(AI$46="IPI",AI$46="IP in"),IF(MOD(AI61-1,9)&gt;=8,"—",16*AI61),"Err"))))</f>
        <v>2144</v>
      </c>
      <c r="AK62" s="9">
        <f>IF(OR(AK$46="S",AK$46="",AK$46="STD",AK$46="A",AK$46="AES",AK$46="F",AK$46="Fiber")," ",IF(OR(AK$46="FS",AK$46="D",AK$46="DIS"),IF(MOD(AK61,9)=0,"—",16*AK61-15),IF(OR(AK$46="M",AK$46="MADI"),"—",IF(OR(AK$46="IPI",AK$46="IP in"),IF(MOD(AK61-1,9)&gt;=8,"—",16*AK61-15),"Err"))))</f>
        <v>1985</v>
      </c>
      <c r="AL62" s="7">
        <f>IF(OR(AK$46="S",AK$46="",AK$46="STD",AK$46="A",AK$46="AES",AK$46="F",AK$46="Fiber")," ",IF(OR(AK$46="FS",AK$46="D",AK$46="DIS"),IF(MOD(AK61,9)=0,"—",16*AK61),IF(OR(AK$46="M",AK$46="MADI"),"—",IF(OR(AK$46="IPI",AK$46="IP in"),IF(MOD(AK61-1,9)&gt;=8,"—",16*AK61),"Err"))))</f>
        <v>2000</v>
      </c>
      <c r="AM62" s="9">
        <f>IF(OR(AM$46="S",AM$46="",AM$46="STD",AM$46="A",AM$46="AES",AM$46="F",AM$46="Fiber")," ",IF(OR(AM$46="FS",AM$46="D",AM$46="DIS"),IF(MOD(AM61,9)=0,"—",16*AM61-15),IF(OR(AM$46="M",AM$46="MADI"),"—",IF(OR(AM$46="IPI",AM$46="IP in"),IF(MOD(AM61-1,9)&gt;=8,"—",16*AM61-15),"Err"))))</f>
        <v>1841</v>
      </c>
      <c r="AN62" s="7">
        <f>IF(OR(AM$46="S",AM$46="",AM$46="STD",AM$46="A",AM$46="AES",AM$46="F",AM$46="Fiber")," ",IF(OR(AM$46="FS",AM$46="D",AM$46="DIS"),IF(MOD(AM61,9)=0,"—",16*AM61),IF(OR(AM$46="M",AM$46="MADI"),"—",IF(OR(AM$46="IPI",AM$46="IP in"),IF(MOD(AM61-1,9)&gt;=8,"—",16*AM61),"Err"))))</f>
        <v>1856</v>
      </c>
      <c r="AO62" s="9">
        <f>IF(OR(AO$46="S",AO$46="",AO$46="STD",AO$46="A",AO$46="AES",AO$46="F",AO$46="Fiber")," ",IF(OR(AO$46="FS",AO$46="D",AO$46="DIS"),IF(MOD(AO61,9)=0,"—",16*AO61-15),IF(OR(AO$46="M",AO$46="MADI"),"—",IF(OR(AO$46="IPI",AO$46="IP in"),IF(MOD(AO61-1,9)&gt;=8,"—",16*AO61-15),"Err"))))</f>
        <v>1697</v>
      </c>
      <c r="AP62" s="7">
        <f>IF(OR(AO$46="S",AO$46="",AO$46="STD",AO$46="A",AO$46="AES",AO$46="F",AO$46="Fiber")," ",IF(OR(AO$46="FS",AO$46="D",AO$46="DIS"),IF(MOD(AO61,9)=0,"—",16*AO61),IF(OR(AO$46="M",AO$46="MADI"),"—",IF(OR(AO$46="IPI",AO$46="IP in"),IF(MOD(AO61-1,9)&gt;=8,"—",16*AO61),"Err"))))</f>
        <v>1712</v>
      </c>
      <c r="AQ62" s="9">
        <f>IF(OR(AQ$46="S",AQ$46="",AQ$46="STD",AQ$46="A",AQ$46="AES",AQ$46="F",AQ$46="Fiber")," ",IF(OR(AQ$46="FS",AQ$46="D",AQ$46="DIS"),IF(MOD(AQ61,9)=0,"—",16*AQ61-15),IF(OR(AQ$46="M",AQ$46="MADI"),"—",IF(OR(AQ$46="IPI",AQ$46="IP in"),IF(MOD(AQ61-1,9)&gt;=8,"—",16*AQ61-15),"Err"))))</f>
        <v>1553</v>
      </c>
      <c r="AR62" s="7">
        <f>IF(OR(AQ$46="S",AQ$46="",AQ$46="STD",AQ$46="A",AQ$46="AES",AQ$46="F",AQ$46="Fiber")," ",IF(OR(AQ$46="FS",AQ$46="D",AQ$46="DIS"),IF(MOD(AQ61,9)=0,"—",16*AQ61),IF(OR(AQ$46="M",AQ$46="MADI"),"—",IF(OR(AQ$46="IPI",AQ$46="IP in"),IF(MOD(AQ61-1,9)&gt;=8,"—",16*AQ61),"Err"))))</f>
        <v>1568</v>
      </c>
      <c r="AS62" s="9">
        <f>IF(OR(AS$46="S",AS$46="",AS$46="STD",AS$46="A",AS$46="AES",AS$46="F",AS$46="Fiber")," ",IF(OR(AS$46="FS",AS$46="D",AS$46="DIS"),IF(MOD(AS61,9)=0,"—",16*AS61-15),IF(OR(AS$46="M",AS$46="MADI"),"—",IF(OR(AS$46="IPI",AS$46="IP in"),IF(MOD(AS61-1,9)&gt;=8,"—",16*AS61-15),"Err"))))</f>
        <v>1409</v>
      </c>
      <c r="AT62" s="7">
        <f>IF(OR(AS$46="S",AS$46="",AS$46="STD",AS$46="A",AS$46="AES",AS$46="F",AS$46="Fiber")," ",IF(OR(AS$46="FS",AS$46="D",AS$46="DIS"),IF(MOD(AS61,9)=0,"—",16*AS61),IF(OR(AS$46="M",AS$46="MADI"),"—",IF(OR(AS$46="IPI",AS$46="IP in"),IF(MOD(AS61-1,9)&gt;=8,"—",16*AS61),"Err"))))</f>
        <v>1424</v>
      </c>
      <c r="AU62" s="9">
        <f>IF(OR(AU$46="S",AU$46="",AU$46="STD",AU$46="A",AU$46="AES",AU$46="F",AU$46="Fiber")," ",IF(OR(AU$46="FS",AU$46="D",AU$46="DIS"),IF(MOD(AU61,9)=0,"—",16*AU61-15),IF(OR(AU$46="M",AU$46="MADI"),"—",IF(OR(AU$46="IPI",AU$46="IP in"),IF(MOD(AU61-1,9)&gt;=8,"—",16*AU61-15),"Err"))))</f>
        <v>1265</v>
      </c>
      <c r="AV62" s="7">
        <f>IF(OR(AU$46="S",AU$46="",AU$46="STD",AU$46="A",AU$46="AES",AU$46="F",AU$46="Fiber")," ",IF(OR(AU$46="FS",AU$46="D",AU$46="DIS"),IF(MOD(AU61,9)=0,"—",16*AU61),IF(OR(AU$46="M",AU$46="MADI"),"—",IF(OR(AU$46="IPI",AU$46="IP in"),IF(MOD(AU61-1,9)&gt;=8,"—",16*AU61),"Err"))))</f>
        <v>1280</v>
      </c>
      <c r="AW62" s="9">
        <f>IF(OR(AW$46="S",AW$46="",AW$46="STD",AW$46="A",AW$46="AES",AW$46="F",AW$46="Fiber")," ",IF(OR(AW$46="FS",AW$46="D",AW$46="DIS"),IF(MOD(AW61,9)=0,"—",16*AW61-15),IF(OR(AW$46="M",AW$46="MADI"),"—",IF(OR(AW$46="IPI",AW$46="IP in"),IF(MOD(AW61-1,9)&gt;=8,"—",16*AW61-15),"Err"))))</f>
        <v>1121</v>
      </c>
      <c r="AX62" s="7">
        <f>IF(OR(AW$46="S",AW$46="",AW$46="STD",AW$46="A",AW$46="AES",AW$46="F",AW$46="Fiber")," ",IF(OR(AW$46="FS",AW$46="D",AW$46="DIS"),IF(MOD(AW61,9)=0,"—",16*AW61),IF(OR(AW$46="M",AW$46="MADI"),"—",IF(OR(AW$46="IPI",AW$46="IP in"),IF(MOD(AW61-1,9)&gt;=8,"—",16*AW61),"Err"))))</f>
        <v>1136</v>
      </c>
      <c r="AY62" s="9">
        <f>IF(OR(AY$46="S",AY$46="",AY$46="STD",AY$46="A",AY$46="AES",AY$46="F",AY$46="Fiber")," ",IF(OR(AY$46="FS",AY$46="D",AY$46="DIS"),IF(MOD(AY61,9)=0,"—",16*AY61-15),IF(OR(AY$46="M",AY$46="MADI"),"—",IF(OR(AY$46="IPI",AY$46="IP in"),IF(MOD(AY61-1,9)&gt;=8,"—",16*AY61-15),"Err"))))</f>
        <v>977</v>
      </c>
      <c r="AZ62" s="7">
        <f>IF(OR(AY$46="S",AY$46="",AY$46="STD",AY$46="A",AY$46="AES",AY$46="F",AY$46="Fiber")," ",IF(OR(AY$46="FS",AY$46="D",AY$46="DIS"),IF(MOD(AY61,9)=0,"—",16*AY61),IF(OR(AY$46="M",AY$46="MADI"),"—",IF(OR(AY$46="IPI",AY$46="IP in"),IF(MOD(AY61-1,9)&gt;=8,"—",16*AY61),"Err"))))</f>
        <v>992</v>
      </c>
      <c r="BA62" s="9" t="str">
        <f>IF(OR(BA$46="S",BA$46="",BA$46="STD",BA$46="A",BA$46="AES",BA$46="F",BA$46="Fiber")," ",IF(OR(BA$46="FS",BA$46="D",BA$46="DIS"),IF(MOD(BA61,9)=0,"—",16*BA61-15),IF(OR(BA$46="M",BA$46="MADI"),"—",IF(OR(BA$46="IPI",BA$46="IP in"),IF(MOD(BA61-1,9)&gt;=8,"—",16*BA61-15),"Err"))))</f>
        <v xml:space="preserve"> </v>
      </c>
      <c r="BB62" s="7" t="str">
        <f>IF(OR(BA$46="S",BA$46="",BA$46="STD",BA$46="A",BA$46="AES",BA$46="F",BA$46="Fiber")," ",IF(OR(BA$46="FS",BA$46="D",BA$46="DIS"),IF(MOD(BA61,9)=0,"—",16*BA61),IF(OR(BA$46="M",BA$46="MADI"),"—",IF(OR(BA$46="IPI",BA$46="IP in"),IF(MOD(BA61-1,9)&gt;=8,"—",16*BA61),"Err"))))</f>
        <v xml:space="preserve"> </v>
      </c>
      <c r="BC62" s="9" t="str">
        <f>IF(OR(BC$46="S",BC$46="",BC$46="STD",BC$46="A",BC$46="AES",BC$46="F",BC$46="Fiber")," ",IF(OR(BC$46="FS",BC$46="D",BC$46="DIS"),IF(MOD(BC61,9)=0,"—",16*BC61-15),IF(OR(BC$46="M",BC$46="MADI"),"—",IF(OR(BC$46="IPI",BC$46="IP in"),IF(MOD(BC61-1,9)&gt;=8,"—",16*BC61-15),"Err"))))</f>
        <v xml:space="preserve"> </v>
      </c>
      <c r="BD62" s="7" t="str">
        <f>IF(OR(BC$46="S",BC$46="",BC$46="STD",BC$46="A",BC$46="AES",BC$46="F",BC$46="Fiber")," ",IF(OR(BC$46="FS",BC$46="D",BC$46="DIS"),IF(MOD(BC61,9)=0,"—",16*BC61),IF(OR(BC$46="M",BC$46="MADI"),"—",IF(OR(BC$46="IPI",BC$46="IP in"),IF(MOD(BC61-1,9)&gt;=8,"—",16*BC61),"Err"))))</f>
        <v xml:space="preserve"> </v>
      </c>
      <c r="BE62" s="9" t="str">
        <f>IF(OR(BE$46="S",BE$46="",BE$46="STD",BE$46="A",BE$46="AES",BE$46="F",BE$46="Fiber")," ",IF(OR(BE$46="FS",BE$46="D",BE$46="DIS"),IF(MOD(BE61,9)=0,"—",16*BE61-15),IF(OR(BE$46="M",BE$46="MADI"),"—",IF(OR(BE$46="IPI",BE$46="IP in"),IF(MOD(BE61-1,9)&gt;=8,"—",16*BE61-15),"Err"))))</f>
        <v>—</v>
      </c>
      <c r="BF62" s="7" t="str">
        <f>IF(OR(BE$46="S",BE$46="",BE$46="STD",BE$46="A",BE$46="AES",BE$46="F",BE$46="Fiber")," ",IF(OR(BE$46="FS",BE$46="D",BE$46="DIS"),IF(MOD(BE61,9)=0,"—",16*BE61),IF(OR(BE$46="M",BE$46="MADI"),"—",IF(OR(BE$46="IPI",BE$46="IP in"),IF(MOD(BE61-1,9)&gt;=8,"—",16*BE61),"Err"))))</f>
        <v>—</v>
      </c>
      <c r="BG62" s="9">
        <f>IF(OR(BG$46="S",BG$46="",BG$46="STD",BG$46="A",BG$46="AES",BG$46="F",BG$46="Fiber")," ",IF(OR(BG$46="FS",BG$46="D",BG$46="DIS"),IF(MOD(BG61,9)=0,"—",16*BG61-15),IF(OR(BG$46="M",BG$46="MADI"),"—",IF(OR(BG$46="IPI",BG$46="IP in"),IF(MOD(BG61-1,9)&gt;=8,"—",16*BG61-15),"Err"))))</f>
        <v>401</v>
      </c>
      <c r="BH62" s="7">
        <f>IF(OR(BG$46="S",BG$46="",BG$46="STD",BG$46="A",BG$46="AES",BG$46="F",BG$46="Fiber")," ",IF(OR(BG$46="FS",BG$46="D",BG$46="DIS"),IF(MOD(BG61,9)=0,"—",16*BG61),IF(OR(BG$46="M",BG$46="MADI"),"—",IF(OR(BG$46="IPI",BG$46="IP in"),IF(MOD(BG61-1,9)&gt;=8,"—",16*BG61),"Err"))))</f>
        <v>416</v>
      </c>
      <c r="BI62" s="9" t="str">
        <f>IF(OR(BI$46="S",BI$46="",BI$46="STD",BI$46="A",BI$46="AES",BI$46="F",BI$46="Fiber")," ",IF(OR(BI$46="FS",BI$46="D",BI$46="DIS"),IF(MOD(BI61,9)=0,"—",16*BI61-15),IF(OR(BI$46="M",BI$46="MADI"),"—",IF(OR(BI$46="IPI",BI$46="IP in"),IF(MOD(BI61-1,9)&gt;=8,"—",16*BI61-15),"Err"))))</f>
        <v xml:space="preserve"> </v>
      </c>
      <c r="BJ62" s="7" t="str">
        <f>IF(OR(BI$46="S",BI$46="",BI$46="STD",BI$46="A",BI$46="AES",BI$46="F",BI$46="Fiber")," ",IF(OR(BI$46="FS",BI$46="D",BI$46="DIS"),IF(MOD(BI61,9)=0,"—",16*BI61),IF(OR(BI$46="M",BI$46="MADI"),"—",IF(OR(BI$46="IPI",BI$46="IP in"),IF(MOD(BI61-1,9)&gt;=8,"—",16*BI61),"Err"))))</f>
        <v xml:space="preserve"> </v>
      </c>
      <c r="BK62" s="9" t="str">
        <f>IF(OR(BK$46="S",BK$46="",BK$46="STD",BK$46="A",BK$46="AES",BK$46="F",BK$46="Fiber")," ",IF(OR(BK$46="FS",BK$46="D",BK$46="DIS"),IF(MOD(BK61,9)=0,"—",16*BK61-15),IF(OR(BK$46="M",BK$46="MADI"),"—",IF(OR(BK$46="IPI",BK$46="IP in"),IF(MOD(BK61-1,9)&gt;=8,"—",16*BK61-15),"Err"))))</f>
        <v xml:space="preserve"> </v>
      </c>
      <c r="BL62" s="7" t="str">
        <f>IF(OR(BK$46="S",BK$46="",BK$46="STD",BK$46="A",BK$46="AES",BK$46="F",BK$46="Fiber")," ",IF(OR(BK$46="FS",BK$46="D",BK$46="DIS"),IF(MOD(BK61,9)=0,"—",16*BK61),IF(OR(BK$46="M",BK$46="MADI"),"—",IF(OR(BK$46="IPI",BK$46="IP in"),IF(MOD(BK61-1,9)&gt;=8,"—",16*BK61),"Err"))))</f>
        <v xml:space="preserve"> </v>
      </c>
    </row>
    <row r="63" spans="1:70" x14ac:dyDescent="0.25">
      <c r="A63" s="8">
        <f>(A$43)*9</f>
        <v>432</v>
      </c>
      <c r="B63" s="6"/>
      <c r="C63" s="8">
        <f>(C$43)*9</f>
        <v>423</v>
      </c>
      <c r="D63" s="6"/>
      <c r="E63" s="8">
        <f>(E$43)*9</f>
        <v>414</v>
      </c>
      <c r="F63" s="6"/>
      <c r="G63" s="8">
        <f>(G$43)*9</f>
        <v>405</v>
      </c>
      <c r="H63" s="6"/>
      <c r="I63" s="8">
        <f>(I$43)*9</f>
        <v>396</v>
      </c>
      <c r="J63" s="6"/>
      <c r="K63" s="8">
        <f>(K$43)*9</f>
        <v>387</v>
      </c>
      <c r="L63" s="6"/>
      <c r="M63" s="8">
        <f>(M$43)*9</f>
        <v>378</v>
      </c>
      <c r="N63" s="6"/>
      <c r="O63" s="8">
        <f>(O$43)*9</f>
        <v>369</v>
      </c>
      <c r="P63" s="6"/>
      <c r="Q63" s="8">
        <f>(Q$43)*9</f>
        <v>360</v>
      </c>
      <c r="R63" s="6"/>
      <c r="S63" s="8">
        <f>(S$43)*9</f>
        <v>351</v>
      </c>
      <c r="T63" s="6"/>
      <c r="U63" s="8">
        <f>(U$43)*9</f>
        <v>342</v>
      </c>
      <c r="V63" s="6"/>
      <c r="W63" s="8">
        <f>(W$43)*9</f>
        <v>333</v>
      </c>
      <c r="X63" s="6"/>
      <c r="Y63" s="8">
        <f>(Y$43)*9</f>
        <v>324</v>
      </c>
      <c r="Z63" s="6"/>
      <c r="AA63" s="8">
        <f>(AA$43)*9</f>
        <v>315</v>
      </c>
      <c r="AB63" s="6"/>
      <c r="AC63" s="8">
        <f>(AC$43)*9</f>
        <v>306</v>
      </c>
      <c r="AD63" s="6"/>
      <c r="AE63" s="8">
        <f>(AE$43)*9</f>
        <v>297</v>
      </c>
      <c r="AF63" s="6"/>
      <c r="AG63" s="8">
        <f>(AG$43)*9</f>
        <v>144</v>
      </c>
      <c r="AH63" s="6"/>
      <c r="AI63" s="8">
        <f>(AI$43)*9</f>
        <v>135</v>
      </c>
      <c r="AJ63" s="6"/>
      <c r="AK63" s="8">
        <f>(AK$43)*9</f>
        <v>126</v>
      </c>
      <c r="AL63" s="6"/>
      <c r="AM63" s="8">
        <f>(AM$43)*9</f>
        <v>117</v>
      </c>
      <c r="AN63" s="6"/>
      <c r="AO63" s="8">
        <f>(AO$43)*9</f>
        <v>108</v>
      </c>
      <c r="AP63" s="6"/>
      <c r="AQ63" s="8">
        <f>(AQ$43)*9</f>
        <v>99</v>
      </c>
      <c r="AR63" s="6"/>
      <c r="AS63" s="8">
        <f>(AS$43)*9</f>
        <v>90</v>
      </c>
      <c r="AT63" s="6"/>
      <c r="AU63" s="8">
        <f>(AU$43)*9</f>
        <v>81</v>
      </c>
      <c r="AV63" s="6"/>
      <c r="AW63" s="8">
        <f>(AW$43)*9</f>
        <v>72</v>
      </c>
      <c r="AX63" s="6"/>
      <c r="AY63" s="8">
        <f>(AY$43)*9</f>
        <v>63</v>
      </c>
      <c r="AZ63" s="6"/>
      <c r="BA63" s="8">
        <f>(BA$43)*9</f>
        <v>54</v>
      </c>
      <c r="BB63" s="6"/>
      <c r="BC63" s="8">
        <f>(BC$43)*9</f>
        <v>45</v>
      </c>
      <c r="BD63" s="6"/>
      <c r="BE63" s="8">
        <f>(BE$43)*9</f>
        <v>36</v>
      </c>
      <c r="BF63" s="6"/>
      <c r="BG63" s="8">
        <f>(BG$43)*9</f>
        <v>27</v>
      </c>
      <c r="BH63" s="6"/>
      <c r="BI63" s="8">
        <f>(BI$43)*9</f>
        <v>18</v>
      </c>
      <c r="BJ63" s="6"/>
      <c r="BK63" s="8">
        <f>(BK$43)*9</f>
        <v>9</v>
      </c>
      <c r="BL63" s="6"/>
    </row>
    <row r="64" spans="1:70" x14ac:dyDescent="0.25">
      <c r="A64" s="9" t="str">
        <f>IF(OR(A$46="S",A$46="",A$46="STD",A$46="A",A$46="AES",A$46="F",A$46="Fiber")," ",IF(OR(A$46="FS",A$46="D",A$46="DIS"),IF(MOD(A63,9)=0,"—",16*A63-15),IF(OR(A$46="M",A$46="MADI"),"—",IF(OR(A$46="IPI",A$46="IP in"),IF(MOD(A63-1,9)&gt;=8,"—",16*A63-15),"Err"))))</f>
        <v>—</v>
      </c>
      <c r="B64" s="7" t="str">
        <f>IF(OR(A$46="S",A$46="",A$46="STD",A$46="A",A$46="AES",A$46="F",A$46="Fiber")," ",IF(OR(A$46="FS",A$46="D",A$46="DIS"),IF(MOD(A63,9)=0,"—",16*A63),IF(OR(A$46="M",A$46="MADI"),"—",IF(OR(A$46="IPI",A$46="IP in"),IF(MOD(A63-1,9)&gt;=8,"—",16*A63),"Err"))))</f>
        <v>—</v>
      </c>
      <c r="C64" s="9" t="str">
        <f>IF(OR(C$46="S",C$46="",C$46="STD",C$46="A",C$46="AES",C$46="F",C$46="Fiber")," ",IF(OR(C$46="FS",C$46="D",C$46="DIS"),IF(MOD(C63,9)=0,"—",16*C63-15),IF(OR(C$46="M",C$46="MADI"),"—",IF(OR(C$46="IPI",C$46="IP in"),IF(MOD(C63-1,9)&gt;=8,"—",16*C63-15),"Err"))))</f>
        <v>—</v>
      </c>
      <c r="D64" s="7" t="str">
        <f>IF(OR(C$46="S",C$46="",C$46="STD",C$46="A",C$46="AES",C$46="F",C$46="Fiber")," ",IF(OR(C$46="FS",C$46="D",C$46="DIS"),IF(MOD(C63,9)=0,"—",16*C63),IF(OR(C$46="M",C$46="MADI"),"—",IF(OR(C$46="IPI",C$46="IP in"),IF(MOD(C63-1,9)&gt;=8,"—",16*C63),"Err"))))</f>
        <v>—</v>
      </c>
      <c r="E64" s="9" t="str">
        <f>IF(OR(E$46="S",E$46="",E$46="STD",E$46="A",E$46="AES",E$46="F",E$46="Fiber")," ",IF(OR(E$46="FS",E$46="D",E$46="DIS"),IF(MOD(E63,9)=0,"—",16*E63-15),IF(OR(E$46="M",E$46="MADI"),"—",IF(OR(E$46="IPI",E$46="IP in"),IF(MOD(E63-1,9)&gt;=8,"—",16*E63-15),"Err"))))</f>
        <v>—</v>
      </c>
      <c r="F64" s="7" t="str">
        <f>IF(OR(E$46="S",E$46="",E$46="STD",E$46="A",E$46="AES",E$46="F",E$46="Fiber")," ",IF(OR(E$46="FS",E$46="D",E$46="DIS"),IF(MOD(E63,9)=0,"—",16*E63),IF(OR(E$46="M",E$46="MADI"),"—",IF(OR(E$46="IPI",E$46="IP in"),IF(MOD(E63-1,9)&gt;=8,"—",16*E63),"Err"))))</f>
        <v>—</v>
      </c>
      <c r="G64" s="9" t="str">
        <f>IF(OR(G$46="S",G$46="",G$46="STD",G$46="A",G$46="AES",G$46="F",G$46="Fiber")," ",IF(OR(G$46="FS",G$46="D",G$46="DIS"),IF(MOD(G63,9)=0,"—",16*G63-15),IF(OR(G$46="M",G$46="MADI"),"—",IF(OR(G$46="IPI",G$46="IP in"),IF(MOD(G63-1,9)&gt;=8,"—",16*G63-15),"Err"))))</f>
        <v>—</v>
      </c>
      <c r="H64" s="7" t="str">
        <f>IF(OR(G$46="S",G$46="",G$46="STD",G$46="A",G$46="AES",G$46="F",G$46="Fiber")," ",IF(OR(G$46="FS",G$46="D",G$46="DIS"),IF(MOD(G63,9)=0,"—",16*G63),IF(OR(G$46="M",G$46="MADI"),"—",IF(OR(G$46="IPI",G$46="IP in"),IF(MOD(G63-1,9)&gt;=8,"—",16*G63),"Err"))))</f>
        <v>—</v>
      </c>
      <c r="I64" s="9" t="str">
        <f>IF(OR(I$46="S",I$46="",I$46="STD",I$46="A",I$46="AES",I$46="F",I$46="Fiber")," ",IF(OR(I$46="FS",I$46="D",I$46="DIS"),IF(MOD(I63,9)=0,"—",16*I63-15),IF(OR(I$46="M",I$46="MADI"),"—",IF(OR(I$46="IPI",I$46="IP in"),IF(MOD(I63-1,9)&gt;=8,"—",16*I63-15),"Err"))))</f>
        <v>—</v>
      </c>
      <c r="J64" s="7" t="str">
        <f>IF(OR(I$46="S",I$46="",I$46="STD",I$46="A",I$46="AES",I$46="F",I$46="Fiber")," ",IF(OR(I$46="FS",I$46="D",I$46="DIS"),IF(MOD(I63,9)=0,"—",16*I63),IF(OR(I$46="M",I$46="MADI"),"—",IF(OR(I$46="IPI",I$46="IP in"),IF(MOD(I63-1,9)&gt;=8,"—",16*I63),"Err"))))</f>
        <v>—</v>
      </c>
      <c r="K64" s="9" t="str">
        <f>IF(OR(K$46="S",K$46="",K$46="STD",K$46="A",K$46="AES",K$46="F",K$46="Fiber")," ",IF(OR(K$46="FS",K$46="D",K$46="DIS"),IF(MOD(K63,9)=0,"—",16*K63-15),IF(OR(K$46="M",K$46="MADI"),"—",IF(OR(K$46="IPI",K$46="IP in"),IF(MOD(K63-1,9)&gt;=8,"—",16*K63-15),"Err"))))</f>
        <v>—</v>
      </c>
      <c r="L64" s="7" t="str">
        <f>IF(OR(K$46="S",K$46="",K$46="STD",K$46="A",K$46="AES",K$46="F",K$46="Fiber")," ",IF(OR(K$46="FS",K$46="D",K$46="DIS"),IF(MOD(K63,9)=0,"—",16*K63),IF(OR(K$46="M",K$46="MADI"),"—",IF(OR(K$46="IPI",K$46="IP in"),IF(MOD(K63-1,9)&gt;=8,"—",16*K63),"Err"))))</f>
        <v>—</v>
      </c>
      <c r="M64" s="9" t="str">
        <f>IF(OR(M$46="S",M$46="",M$46="STD",M$46="A",M$46="AES",M$46="F",M$46="Fiber")," ",IF(OR(M$46="FS",M$46="D",M$46="DIS"),IF(MOD(M63,9)=0,"—",16*M63-15),IF(OR(M$46="M",M$46="MADI"),"—",IF(OR(M$46="IPI",M$46="IP in"),IF(MOD(M63-1,9)&gt;=8,"—",16*M63-15),"Err"))))</f>
        <v>—</v>
      </c>
      <c r="N64" s="7" t="str">
        <f>IF(OR(M$46="S",M$46="",M$46="STD",M$46="A",M$46="AES",M$46="F",M$46="Fiber")," ",IF(OR(M$46="FS",M$46="D",M$46="DIS"),IF(MOD(M63,9)=0,"—",16*M63),IF(OR(M$46="M",M$46="MADI"),"—",IF(OR(M$46="IPI",M$46="IP in"),IF(MOD(M63-1,9)&gt;=8,"—",16*M63),"Err"))))</f>
        <v>—</v>
      </c>
      <c r="O64" s="9" t="str">
        <f>IF(OR(O$46="S",O$46="",O$46="STD",O$46="A",O$46="AES",O$46="F",O$46="Fiber")," ",IF(OR(O$46="FS",O$46="D",O$46="DIS"),IF(MOD(O63,9)=0,"—",16*O63-15),IF(OR(O$46="M",O$46="MADI"),"—",IF(OR(O$46="IPI",O$46="IP in"),IF(MOD(O63-1,9)&gt;=8,"—",16*O63-15),"Err"))))</f>
        <v>—</v>
      </c>
      <c r="P64" s="7" t="str">
        <f>IF(OR(O$46="S",O$46="",O$46="STD",O$46="A",O$46="AES",O$46="F",O$46="Fiber")," ",IF(OR(O$46="FS",O$46="D",O$46="DIS"),IF(MOD(O63,9)=0,"—",16*O63),IF(OR(O$46="M",O$46="MADI"),"—",IF(OR(O$46="IPI",O$46="IP in"),IF(MOD(O63-1,9)&gt;=8,"—",16*O63),"Err"))))</f>
        <v>—</v>
      </c>
      <c r="Q64" s="9" t="str">
        <f>IF(OR(Q$46="S",Q$46="",Q$46="STD",Q$46="A",Q$46="AES",Q$46="F",Q$46="Fiber")," ",IF(OR(Q$46="FS",Q$46="D",Q$46="DIS"),IF(MOD(Q63,9)=0,"—",16*Q63-15),IF(OR(Q$46="M",Q$46="MADI"),"—",IF(OR(Q$46="IPI",Q$46="IP in"),IF(MOD(Q63-1,9)&gt;=8,"—",16*Q63-15),"Err"))))</f>
        <v>—</v>
      </c>
      <c r="R64" s="7" t="str">
        <f>IF(OR(Q$46="S",Q$46="",Q$46="STD",Q$46="A",Q$46="AES",Q$46="F",Q$46="Fiber")," ",IF(OR(Q$46="FS",Q$46="D",Q$46="DIS"),IF(MOD(Q63,9)=0,"—",16*Q63),IF(OR(Q$46="M",Q$46="MADI"),"—",IF(OR(Q$46="IPI",Q$46="IP in"),IF(MOD(Q63-1,9)&gt;=8,"—",16*Q63),"Err"))))</f>
        <v>—</v>
      </c>
      <c r="S64" s="9" t="str">
        <f>IF(OR(S$46="S",S$46="",S$46="STD",S$46="A",S$46="AES",S$46="F",S$46="Fiber")," ",IF(OR(S$46="FS",S$46="D",S$46="DIS"),IF(MOD(S63,9)=0,"—",16*S63-15),IF(OR(S$46="M",S$46="MADI"),"—",IF(OR(S$46="IPI",S$46="IP in"),IF(MOD(S63-1,9)&gt;=8,"—",16*S63-15),"Err"))))</f>
        <v>—</v>
      </c>
      <c r="T64" s="7" t="str">
        <f>IF(OR(S$46="S",S$46="",S$46="STD",S$46="A",S$46="AES",S$46="F",S$46="Fiber")," ",IF(OR(S$46="FS",S$46="D",S$46="DIS"),IF(MOD(S63,9)=0,"—",16*S63),IF(OR(S$46="M",S$46="MADI"),"—",IF(OR(S$46="IPI",S$46="IP in"),IF(MOD(S63-1,9)&gt;=8,"—",16*S63),"Err"))))</f>
        <v>—</v>
      </c>
      <c r="U64" s="9" t="str">
        <f>IF(OR(U$46="S",U$46="",U$46="STD",U$46="A",U$46="AES",U$46="F",U$46="Fiber")," ",IF(OR(U$46="FS",U$46="D",U$46="DIS"),IF(MOD(U63,9)=0,"—",16*U63-15),IF(OR(U$46="M",U$46="MADI"),"—",IF(OR(U$46="IPI",U$46="IP in"),IF(MOD(U63-1,9)&gt;=8,"—",16*U63-15),"Err"))))</f>
        <v>—</v>
      </c>
      <c r="V64" s="7" t="str">
        <f>IF(OR(U$46="S",U$46="",U$46="STD",U$46="A",U$46="AES",U$46="F",U$46="Fiber")," ",IF(OR(U$46="FS",U$46="D",U$46="DIS"),IF(MOD(U63,9)=0,"—",16*U63),IF(OR(U$46="M",U$46="MADI"),"—",IF(OR(U$46="IPI",U$46="IP in"),IF(MOD(U63-1,9)&gt;=8,"—",16*U63),"Err"))))</f>
        <v>—</v>
      </c>
      <c r="W64" s="9" t="str">
        <f>IF(OR(W$46="S",W$46="",W$46="STD",W$46="A",W$46="AES",W$46="F",W$46="Fiber")," ",IF(OR(W$46="FS",W$46="D",W$46="DIS"),IF(MOD(W63,9)=0,"—",16*W63-15),IF(OR(W$46="M",W$46="MADI"),"—",IF(OR(W$46="IPI",W$46="IP in"),IF(MOD(W63-1,9)&gt;=8,"—",16*W63-15),"Err"))))</f>
        <v>—</v>
      </c>
      <c r="X64" s="7" t="str">
        <f>IF(OR(W$46="S",W$46="",W$46="STD",W$46="A",W$46="AES",W$46="F",W$46="Fiber")," ",IF(OR(W$46="FS",W$46="D",W$46="DIS"),IF(MOD(W63,9)=0,"—",16*W63),IF(OR(W$46="M",W$46="MADI"),"—",IF(OR(W$46="IPI",W$46="IP in"),IF(MOD(W63-1,9)&gt;=8,"—",16*W63),"Err"))))</f>
        <v>—</v>
      </c>
      <c r="Y64" s="9" t="str">
        <f>IF(OR(Y$46="S",Y$46="",Y$46="STD",Y$46="A",Y$46="AES",Y$46="F",Y$46="Fiber")," ",IF(OR(Y$46="FS",Y$46="D",Y$46="DIS"),IF(MOD(Y63,9)=0,"—",16*Y63-15),IF(OR(Y$46="M",Y$46="MADI"),"—",IF(OR(Y$46="IPI",Y$46="IP in"),IF(MOD(Y63-1,9)&gt;=8,"—",16*Y63-15),"Err"))))</f>
        <v>—</v>
      </c>
      <c r="Z64" s="7" t="str">
        <f>IF(OR(Y$46="S",Y$46="",Y$46="STD",Y$46="A",Y$46="AES",Y$46="F",Y$46="Fiber")," ",IF(OR(Y$46="FS",Y$46="D",Y$46="DIS"),IF(MOD(Y63,9)=0,"—",16*Y63),IF(OR(Y$46="M",Y$46="MADI"),"—",IF(OR(Y$46="IPI",Y$46="IP in"),IF(MOD(Y63-1,9)&gt;=8,"—",16*Y63),"Err"))))</f>
        <v>—</v>
      </c>
      <c r="AA64" s="9" t="str">
        <f>IF(OR(AA$46="S",AA$46="",AA$46="STD",AA$46="A",AA$46="AES",AA$46="F",AA$46="Fiber")," ",IF(OR(AA$46="FS",AA$46="D",AA$46="DIS"),IF(MOD(AA63,9)=0,"—",16*AA63-15),IF(OR(AA$46="M",AA$46="MADI"),"—",IF(OR(AA$46="IPI",AA$46="IP in"),IF(MOD(AA63-1,9)&gt;=8,"—",16*AA63-15),"Err"))))</f>
        <v>—</v>
      </c>
      <c r="AB64" s="7" t="str">
        <f>IF(OR(AA$46="S",AA$46="",AA$46="STD",AA$46="A",AA$46="AES",AA$46="F",AA$46="Fiber")," ",IF(OR(AA$46="FS",AA$46="D",AA$46="DIS"),IF(MOD(AA63,9)=0,"—",16*AA63),IF(OR(AA$46="M",AA$46="MADI"),"—",IF(OR(AA$46="IPI",AA$46="IP in"),IF(MOD(AA63-1,9)&gt;=8,"—",16*AA63),"Err"))))</f>
        <v>—</v>
      </c>
      <c r="AC64" s="9" t="str">
        <f>IF(OR(AC$46="S",AC$46="",AC$46="STD",AC$46="A",AC$46="AES",AC$46="F",AC$46="Fiber")," ",IF(OR(AC$46="FS",AC$46="D",AC$46="DIS"),IF(MOD(AC63,9)=0,"—",16*AC63-15),IF(OR(AC$46="M",AC$46="MADI"),"—",IF(OR(AC$46="IPI",AC$46="IP in"),IF(MOD(AC63-1,9)&gt;=8,"—",16*AC63-15),"Err"))))</f>
        <v>—</v>
      </c>
      <c r="AD64" s="7" t="str">
        <f>IF(OR(AC$46="S",AC$46="",AC$46="STD",AC$46="A",AC$46="AES",AC$46="F",AC$46="Fiber")," ",IF(OR(AC$46="FS",AC$46="D",AC$46="DIS"),IF(MOD(AC63,9)=0,"—",16*AC63),IF(OR(AC$46="M",AC$46="MADI"),"—",IF(OR(AC$46="IPI",AC$46="IP in"),IF(MOD(AC63-1,9)&gt;=8,"—",16*AC63),"Err"))))</f>
        <v>—</v>
      </c>
      <c r="AE64" s="9" t="str">
        <f>IF(OR(AE$46="S",AE$46="",AE$46="STD",AE$46="A",AE$46="AES",AE$46="F",AE$46="Fiber")," ",IF(OR(AE$46="FS",AE$46="D",AE$46="DIS"),IF(MOD(AE63,9)=0,"—",16*AE63-15),IF(OR(AE$46="M",AE$46="MADI"),"—",IF(OR(AE$46="IPI",AE$46="IP in"),IF(MOD(AE63-1,9)&gt;=8,"—",16*AE63-15),"Err"))))</f>
        <v>—</v>
      </c>
      <c r="AF64" s="7" t="str">
        <f>IF(OR(AE$46="S",AE$46="",AE$46="STD",AE$46="A",AE$46="AES",AE$46="F",AE$46="Fiber")," ",IF(OR(AE$46="FS",AE$46="D",AE$46="DIS"),IF(MOD(AE63,9)=0,"—",16*AE63),IF(OR(AE$46="M",AE$46="MADI"),"—",IF(OR(AE$46="IPI",AE$46="IP in"),IF(MOD(AE63-1,9)&gt;=8,"—",16*AE63),"Err"))))</f>
        <v>—</v>
      </c>
      <c r="AG64" s="9" t="str">
        <f>IF(OR(AG$46="S",AG$46="",AG$46="STD",AG$46="A",AG$46="AES",AG$46="F",AG$46="Fiber")," ",IF(OR(AG$46="FS",AG$46="D",AG$46="DIS"),IF(MOD(AG63,9)=0,"—",16*AG63-15),IF(OR(AG$46="M",AG$46="MADI"),"—",IF(OR(AG$46="IPI",AG$46="IP in"),IF(MOD(AG63-1,9)&gt;=8,"—",16*AG63-15),"Err"))))</f>
        <v>—</v>
      </c>
      <c r="AH64" s="7" t="str">
        <f>IF(OR(AG$46="S",AG$46="",AG$46="STD",AG$46="A",AG$46="AES",AG$46="F",AG$46="Fiber")," ",IF(OR(AG$46="FS",AG$46="D",AG$46="DIS"),IF(MOD(AG63,9)=0,"—",16*AG63),IF(OR(AG$46="M",AG$46="MADI"),"—",IF(OR(AG$46="IPI",AG$46="IP in"),IF(MOD(AG63-1,9)&gt;=8,"—",16*AG63),"Err"))))</f>
        <v>—</v>
      </c>
      <c r="AI64" s="9" t="str">
        <f>IF(OR(AI$46="S",AI$46="",AI$46="STD",AI$46="A",AI$46="AES",AI$46="F",AI$46="Fiber")," ",IF(OR(AI$46="FS",AI$46="D",AI$46="DIS"),IF(MOD(AI63,9)=0,"—",16*AI63-15),IF(OR(AI$46="M",AI$46="MADI"),"—",IF(OR(AI$46="IPI",AI$46="IP in"),IF(MOD(AI63-1,9)&gt;=8,"—",16*AI63-15),"Err"))))</f>
        <v>—</v>
      </c>
      <c r="AJ64" s="7" t="str">
        <f>IF(OR(AI$46="S",AI$46="",AI$46="STD",AI$46="A",AI$46="AES",AI$46="F",AI$46="Fiber")," ",IF(OR(AI$46="FS",AI$46="D",AI$46="DIS"),IF(MOD(AI63,9)=0,"—",16*AI63),IF(OR(AI$46="M",AI$46="MADI"),"—",IF(OR(AI$46="IPI",AI$46="IP in"),IF(MOD(AI63-1,9)&gt;=8,"—",16*AI63),"Err"))))</f>
        <v>—</v>
      </c>
      <c r="AK64" s="9" t="str">
        <f>IF(OR(AK$46="S",AK$46="",AK$46="STD",AK$46="A",AK$46="AES",AK$46="F",AK$46="Fiber")," ",IF(OR(AK$46="FS",AK$46="D",AK$46="DIS"),IF(MOD(AK63,9)=0,"—",16*AK63-15),IF(OR(AK$46="M",AK$46="MADI"),"—",IF(OR(AK$46="IPI",AK$46="IP in"),IF(MOD(AK63-1,9)&gt;=8,"—",16*AK63-15),"Err"))))</f>
        <v>—</v>
      </c>
      <c r="AL64" s="7" t="str">
        <f>IF(OR(AK$46="S",AK$46="",AK$46="STD",AK$46="A",AK$46="AES",AK$46="F",AK$46="Fiber")," ",IF(OR(AK$46="FS",AK$46="D",AK$46="DIS"),IF(MOD(AK63,9)=0,"—",16*AK63),IF(OR(AK$46="M",AK$46="MADI"),"—",IF(OR(AK$46="IPI",AK$46="IP in"),IF(MOD(AK63-1,9)&gt;=8,"—",16*AK63),"Err"))))</f>
        <v>—</v>
      </c>
      <c r="AM64" s="9" t="str">
        <f>IF(OR(AM$46="S",AM$46="",AM$46="STD",AM$46="A",AM$46="AES",AM$46="F",AM$46="Fiber")," ",IF(OR(AM$46="FS",AM$46="D",AM$46="DIS"),IF(MOD(AM63,9)=0,"—",16*AM63-15),IF(OR(AM$46="M",AM$46="MADI"),"—",IF(OR(AM$46="IPI",AM$46="IP in"),IF(MOD(AM63-1,9)&gt;=8,"—",16*AM63-15),"Err"))))</f>
        <v>—</v>
      </c>
      <c r="AN64" s="7" t="str">
        <f>IF(OR(AM$46="S",AM$46="",AM$46="STD",AM$46="A",AM$46="AES",AM$46="F",AM$46="Fiber")," ",IF(OR(AM$46="FS",AM$46="D",AM$46="DIS"),IF(MOD(AM63,9)=0,"—",16*AM63),IF(OR(AM$46="M",AM$46="MADI"),"—",IF(OR(AM$46="IPI",AM$46="IP in"),IF(MOD(AM63-1,9)&gt;=8,"—",16*AM63),"Err"))))</f>
        <v>—</v>
      </c>
      <c r="AO64" s="9" t="str">
        <f>IF(OR(AO$46="S",AO$46="",AO$46="STD",AO$46="A",AO$46="AES",AO$46="F",AO$46="Fiber")," ",IF(OR(AO$46="FS",AO$46="D",AO$46="DIS"),IF(MOD(AO63,9)=0,"—",16*AO63-15),IF(OR(AO$46="M",AO$46="MADI"),"—",IF(OR(AO$46="IPI",AO$46="IP in"),IF(MOD(AO63-1,9)&gt;=8,"—",16*AO63-15),"Err"))))</f>
        <v>—</v>
      </c>
      <c r="AP64" s="7" t="str">
        <f>IF(OR(AO$46="S",AO$46="",AO$46="STD",AO$46="A",AO$46="AES",AO$46="F",AO$46="Fiber")," ",IF(OR(AO$46="FS",AO$46="D",AO$46="DIS"),IF(MOD(AO63,9)=0,"—",16*AO63),IF(OR(AO$46="M",AO$46="MADI"),"—",IF(OR(AO$46="IPI",AO$46="IP in"),IF(MOD(AO63-1,9)&gt;=8,"—",16*AO63),"Err"))))</f>
        <v>—</v>
      </c>
      <c r="AQ64" s="9" t="str">
        <f>IF(OR(AQ$46="S",AQ$46="",AQ$46="STD",AQ$46="A",AQ$46="AES",AQ$46="F",AQ$46="Fiber")," ",IF(OR(AQ$46="FS",AQ$46="D",AQ$46="DIS"),IF(MOD(AQ63,9)=0,"—",16*AQ63-15),IF(OR(AQ$46="M",AQ$46="MADI"),"—",IF(OR(AQ$46="IPI",AQ$46="IP in"),IF(MOD(AQ63-1,9)&gt;=8,"—",16*AQ63-15),"Err"))))</f>
        <v>—</v>
      </c>
      <c r="AR64" s="7" t="str">
        <f>IF(OR(AQ$46="S",AQ$46="",AQ$46="STD",AQ$46="A",AQ$46="AES",AQ$46="F",AQ$46="Fiber")," ",IF(OR(AQ$46="FS",AQ$46="D",AQ$46="DIS"),IF(MOD(AQ63,9)=0,"—",16*AQ63),IF(OR(AQ$46="M",AQ$46="MADI"),"—",IF(OR(AQ$46="IPI",AQ$46="IP in"),IF(MOD(AQ63-1,9)&gt;=8,"—",16*AQ63),"Err"))))</f>
        <v>—</v>
      </c>
      <c r="AS64" s="9" t="str">
        <f>IF(OR(AS$46="S",AS$46="",AS$46="STD",AS$46="A",AS$46="AES",AS$46="F",AS$46="Fiber")," ",IF(OR(AS$46="FS",AS$46="D",AS$46="DIS"),IF(MOD(AS63,9)=0,"—",16*AS63-15),IF(OR(AS$46="M",AS$46="MADI"),"—",IF(OR(AS$46="IPI",AS$46="IP in"),IF(MOD(AS63-1,9)&gt;=8,"—",16*AS63-15),"Err"))))</f>
        <v>—</v>
      </c>
      <c r="AT64" s="7" t="str">
        <f>IF(OR(AS$46="S",AS$46="",AS$46="STD",AS$46="A",AS$46="AES",AS$46="F",AS$46="Fiber")," ",IF(OR(AS$46="FS",AS$46="D",AS$46="DIS"),IF(MOD(AS63,9)=0,"—",16*AS63),IF(OR(AS$46="M",AS$46="MADI"),"—",IF(OR(AS$46="IPI",AS$46="IP in"),IF(MOD(AS63-1,9)&gt;=8,"—",16*AS63),"Err"))))</f>
        <v>—</v>
      </c>
      <c r="AU64" s="9" t="str">
        <f>IF(OR(AU$46="S",AU$46="",AU$46="STD",AU$46="A",AU$46="AES",AU$46="F",AU$46="Fiber")," ",IF(OR(AU$46="FS",AU$46="D",AU$46="DIS"),IF(MOD(AU63,9)=0,"—",16*AU63-15),IF(OR(AU$46="M",AU$46="MADI"),"—",IF(OR(AU$46="IPI",AU$46="IP in"),IF(MOD(AU63-1,9)&gt;=8,"—",16*AU63-15),"Err"))))</f>
        <v>—</v>
      </c>
      <c r="AV64" s="7" t="str">
        <f>IF(OR(AU$46="S",AU$46="",AU$46="STD",AU$46="A",AU$46="AES",AU$46="F",AU$46="Fiber")," ",IF(OR(AU$46="FS",AU$46="D",AU$46="DIS"),IF(MOD(AU63,9)=0,"—",16*AU63),IF(OR(AU$46="M",AU$46="MADI"),"—",IF(OR(AU$46="IPI",AU$46="IP in"),IF(MOD(AU63-1,9)&gt;=8,"—",16*AU63),"Err"))))</f>
        <v>—</v>
      </c>
      <c r="AW64" s="9" t="str">
        <f>IF(OR(AW$46="S",AW$46="",AW$46="STD",AW$46="A",AW$46="AES",AW$46="F",AW$46="Fiber")," ",IF(OR(AW$46="FS",AW$46="D",AW$46="DIS"),IF(MOD(AW63,9)=0,"—",16*AW63-15),IF(OR(AW$46="M",AW$46="MADI"),"—",IF(OR(AW$46="IPI",AW$46="IP in"),IF(MOD(AW63-1,9)&gt;=8,"—",16*AW63-15),"Err"))))</f>
        <v>—</v>
      </c>
      <c r="AX64" s="7" t="str">
        <f>IF(OR(AW$46="S",AW$46="",AW$46="STD",AW$46="A",AW$46="AES",AW$46="F",AW$46="Fiber")," ",IF(OR(AW$46="FS",AW$46="D",AW$46="DIS"),IF(MOD(AW63,9)=0,"—",16*AW63),IF(OR(AW$46="M",AW$46="MADI"),"—",IF(OR(AW$46="IPI",AW$46="IP in"),IF(MOD(AW63-1,9)&gt;=8,"—",16*AW63),"Err"))))</f>
        <v>—</v>
      </c>
      <c r="AY64" s="9" t="str">
        <f>IF(OR(AY$46="S",AY$46="",AY$46="STD",AY$46="A",AY$46="AES",AY$46="F",AY$46="Fiber")," ",IF(OR(AY$46="FS",AY$46="D",AY$46="DIS"),IF(MOD(AY63,9)=0,"—",16*AY63-15),IF(OR(AY$46="M",AY$46="MADI"),"—",IF(OR(AY$46="IPI",AY$46="IP in"),IF(MOD(AY63-1,9)&gt;=8,"—",16*AY63-15),"Err"))))</f>
        <v>—</v>
      </c>
      <c r="AZ64" s="7" t="str">
        <f>IF(OR(AY$46="S",AY$46="",AY$46="STD",AY$46="A",AY$46="AES",AY$46="F",AY$46="Fiber")," ",IF(OR(AY$46="FS",AY$46="D",AY$46="DIS"),IF(MOD(AY63,9)=0,"—",16*AY63),IF(OR(AY$46="M",AY$46="MADI"),"—",IF(OR(AY$46="IPI",AY$46="IP in"),IF(MOD(AY63-1,9)&gt;=8,"—",16*AY63),"Err"))))</f>
        <v>—</v>
      </c>
      <c r="BA64" s="9" t="str">
        <f>IF(OR(BA$46="S",BA$46="",BA$46="STD",BA$46="A",BA$46="AES",BA$46="F",BA$46="Fiber")," ",IF(OR(BA$46="FS",BA$46="D",BA$46="DIS"),IF(MOD(BA63,9)=0,"—",16*BA63-15),IF(OR(BA$46="M",BA$46="MADI"),"—",IF(OR(BA$46="IPI",BA$46="IP in"),IF(MOD(BA63-1,9)&gt;=8,"—",16*BA63-15),"Err"))))</f>
        <v xml:space="preserve"> </v>
      </c>
      <c r="BB64" s="7" t="str">
        <f>IF(OR(BA$46="S",BA$46="",BA$46="STD",BA$46="A",BA$46="AES",BA$46="F",BA$46="Fiber")," ",IF(OR(BA$46="FS",BA$46="D",BA$46="DIS"),IF(MOD(BA63,9)=0,"—",16*BA63),IF(OR(BA$46="M",BA$46="MADI"),"—",IF(OR(BA$46="IPI",BA$46="IP in"),IF(MOD(BA63-1,9)&gt;=8,"—",16*BA63),"Err"))))</f>
        <v xml:space="preserve"> </v>
      </c>
      <c r="BC64" s="9" t="str">
        <f>IF(OR(BC$46="S",BC$46="",BC$46="STD",BC$46="A",BC$46="AES",BC$46="F",BC$46="Fiber")," ",IF(OR(BC$46="FS",BC$46="D",BC$46="DIS"),IF(MOD(BC63,9)=0,"—",16*BC63-15),IF(OR(BC$46="M",BC$46="MADI"),"—",IF(OR(BC$46="IPI",BC$46="IP in"),IF(MOD(BC63-1,9)&gt;=8,"—",16*BC63-15),"Err"))))</f>
        <v xml:space="preserve"> </v>
      </c>
      <c r="BD64" s="7" t="str">
        <f>IF(OR(BC$46="S",BC$46="",BC$46="STD",BC$46="A",BC$46="AES",BC$46="F",BC$46="Fiber")," ",IF(OR(BC$46="FS",BC$46="D",BC$46="DIS"),IF(MOD(BC63,9)=0,"—",16*BC63),IF(OR(BC$46="M",BC$46="MADI"),"—",IF(OR(BC$46="IPI",BC$46="IP in"),IF(MOD(BC63-1,9)&gt;=8,"—",16*BC63),"Err"))))</f>
        <v xml:space="preserve"> </v>
      </c>
      <c r="BE64" s="9" t="str">
        <f>IF(OR(BE$46="S",BE$46="",BE$46="STD",BE$46="A",BE$46="AES",BE$46="F",BE$46="Fiber")," ",IF(OR(BE$46="FS",BE$46="D",BE$46="DIS"),IF(MOD(BE63,9)=0,"—",16*BE63-15),IF(OR(BE$46="M",BE$46="MADI"),"—",IF(OR(BE$46="IPI",BE$46="IP in"),IF(MOD(BE63-1,9)&gt;=8,"—",16*BE63-15),"Err"))))</f>
        <v>—</v>
      </c>
      <c r="BF64" s="7" t="str">
        <f>IF(OR(BE$46="S",BE$46="",BE$46="STD",BE$46="A",BE$46="AES",BE$46="F",BE$46="Fiber")," ",IF(OR(BE$46="FS",BE$46="D",BE$46="DIS"),IF(MOD(BE63,9)=0,"—",16*BE63),IF(OR(BE$46="M",BE$46="MADI"),"—",IF(OR(BE$46="IPI",BE$46="IP in"),IF(MOD(BE63-1,9)&gt;=8,"—",16*BE63),"Err"))))</f>
        <v>—</v>
      </c>
      <c r="BG64" s="9" t="str">
        <f>IF(OR(BG$46="S",BG$46="",BG$46="STD",BG$46="A",BG$46="AES",BG$46="F",BG$46="Fiber")," ",IF(OR(BG$46="FS",BG$46="D",BG$46="DIS"),IF(MOD(BG63,9)=0,"—",16*BG63-15),IF(OR(BG$46="M",BG$46="MADI"),"—",IF(OR(BG$46="IPI",BG$46="IP in"),IF(MOD(BG63-1,9)&gt;=8,"—",16*BG63-15),"Err"))))</f>
        <v>—</v>
      </c>
      <c r="BH64" s="7" t="str">
        <f>IF(OR(BG$46="S",BG$46="",BG$46="STD",BG$46="A",BG$46="AES",BG$46="F",BG$46="Fiber")," ",IF(OR(BG$46="FS",BG$46="D",BG$46="DIS"),IF(MOD(BG63,9)=0,"—",16*BG63),IF(OR(BG$46="M",BG$46="MADI"),"—",IF(OR(BG$46="IPI",BG$46="IP in"),IF(MOD(BG63-1,9)&gt;=8,"—",16*BG63),"Err"))))</f>
        <v>—</v>
      </c>
      <c r="BI64" s="9" t="str">
        <f>IF(OR(BI$46="S",BI$46="",BI$46="STD",BI$46="A",BI$46="AES",BI$46="F",BI$46="Fiber")," ",IF(OR(BI$46="FS",BI$46="D",BI$46="DIS"),IF(MOD(BI63,9)=0,"—",16*BI63-15),IF(OR(BI$46="M",BI$46="MADI"),"—",IF(OR(BI$46="IPI",BI$46="IP in"),IF(MOD(BI63-1,9)&gt;=8,"—",16*BI63-15),"Err"))))</f>
        <v xml:space="preserve"> </v>
      </c>
      <c r="BJ64" s="7" t="str">
        <f>IF(OR(BI$46="S",BI$46="",BI$46="STD",BI$46="A",BI$46="AES",BI$46="F",BI$46="Fiber")," ",IF(OR(BI$46="FS",BI$46="D",BI$46="DIS"),IF(MOD(BI63,9)=0,"—",16*BI63),IF(OR(BI$46="M",BI$46="MADI"),"—",IF(OR(BI$46="IPI",BI$46="IP in"),IF(MOD(BI63-1,9)&gt;=8,"—",16*BI63),"Err"))))</f>
        <v xml:space="preserve"> </v>
      </c>
      <c r="BK64" s="9" t="str">
        <f>IF(OR(BK$46="S",BK$46="",BK$46="STD",BK$46="A",BK$46="AES",BK$46="F",BK$46="Fiber")," ",IF(OR(BK$46="FS",BK$46="D",BK$46="DIS"),IF(MOD(BK63,9)=0,"—",16*BK63-15),IF(OR(BK$46="M",BK$46="MADI"),"—",IF(OR(BK$46="IPI",BK$46="IP in"),IF(MOD(BK63-1,9)&gt;=8,"—",16*BK63-15),"Err"))))</f>
        <v xml:space="preserve"> </v>
      </c>
      <c r="BL64" s="7" t="str">
        <f>IF(OR(BK$46="S",BK$46="",BK$46="STD",BK$46="A",BK$46="AES",BK$46="F",BK$46="Fiber")," ",IF(OR(BK$46="FS",BK$46="D",BK$46="DIS"),IF(MOD(BK63,9)=0,"—",16*BK63),IF(OR(BK$46="M",BK$46="MADI"),"—",IF(OR(BK$46="IPI",BK$46="IP in"),IF(MOD(BK63-1,9)&gt;=8,"—",16*BK63),"Err"))))</f>
        <v xml:space="preserve"> </v>
      </c>
    </row>
    <row r="66" spans="1:66" x14ac:dyDescent="0.25">
      <c r="A66" s="2">
        <f ca="1">MONTH(TODAY())</f>
        <v>12</v>
      </c>
      <c r="B66" s="29">
        <f ca="1">DAY(TODAY())</f>
        <v>16</v>
      </c>
      <c r="C66" s="55">
        <f ca="1">YEAR(TODAY())</f>
        <v>2014</v>
      </c>
      <c r="D66" s="55"/>
      <c r="G66" t="s">
        <v>13</v>
      </c>
    </row>
    <row r="68" spans="1:66" ht="23.25" x14ac:dyDescent="0.25">
      <c r="Y68" s="49" t="s">
        <v>5</v>
      </c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1" t="s">
        <v>7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21"/>
      <c r="BF68" s="21"/>
      <c r="BG68" s="21"/>
      <c r="BH68" s="21"/>
      <c r="BI68" s="21"/>
      <c r="BJ68" s="21"/>
      <c r="BK68" s="21"/>
      <c r="BL68" s="21"/>
    </row>
    <row r="69" spans="1:66" x14ac:dyDescent="0.25">
      <c r="A69" s="43">
        <v>64</v>
      </c>
      <c r="B69" s="43"/>
      <c r="C69" s="43">
        <v>63</v>
      </c>
      <c r="D69" s="43"/>
      <c r="E69" s="43">
        <v>62</v>
      </c>
      <c r="F69" s="43"/>
      <c r="G69" s="43">
        <v>61</v>
      </c>
      <c r="H69" s="43"/>
      <c r="I69" s="43">
        <v>60</v>
      </c>
      <c r="J69" s="43"/>
      <c r="K69" s="43">
        <v>59</v>
      </c>
      <c r="L69" s="43"/>
      <c r="M69" s="43">
        <v>58</v>
      </c>
      <c r="N69" s="43"/>
      <c r="O69" s="43">
        <v>57</v>
      </c>
      <c r="P69" s="43"/>
      <c r="Q69" s="43">
        <v>56</v>
      </c>
      <c r="R69" s="43"/>
      <c r="S69" s="43">
        <v>55</v>
      </c>
      <c r="T69" s="43"/>
      <c r="U69" s="43">
        <v>54</v>
      </c>
      <c r="V69" s="43"/>
      <c r="W69" s="43">
        <v>53</v>
      </c>
      <c r="X69" s="43"/>
      <c r="Y69" s="43">
        <v>52</v>
      </c>
      <c r="Z69" s="43"/>
      <c r="AA69" s="43">
        <v>51</v>
      </c>
      <c r="AB69" s="43"/>
      <c r="AC69" s="43">
        <v>50</v>
      </c>
      <c r="AD69" s="43"/>
      <c r="AE69" s="43">
        <v>49</v>
      </c>
      <c r="AF69" s="43"/>
      <c r="AG69" s="43">
        <v>32</v>
      </c>
      <c r="AH69" s="43"/>
      <c r="AI69" s="43">
        <v>31</v>
      </c>
      <c r="AJ69" s="43"/>
      <c r="AK69" s="43">
        <v>30</v>
      </c>
      <c r="AL69" s="43"/>
      <c r="AM69" s="43">
        <v>29</v>
      </c>
      <c r="AN69" s="43"/>
      <c r="AO69" s="43">
        <v>28</v>
      </c>
      <c r="AP69" s="43"/>
      <c r="AQ69" s="43">
        <v>27</v>
      </c>
      <c r="AR69" s="43"/>
      <c r="AS69" s="43">
        <v>26</v>
      </c>
      <c r="AT69" s="43"/>
      <c r="AU69" s="43">
        <v>25</v>
      </c>
      <c r="AV69" s="43"/>
      <c r="AW69" s="43">
        <v>24</v>
      </c>
      <c r="AX69" s="43"/>
      <c r="AY69" s="43">
        <v>23</v>
      </c>
      <c r="AZ69" s="43"/>
      <c r="BA69" s="43">
        <v>22</v>
      </c>
      <c r="BB69" s="43"/>
      <c r="BC69" s="43">
        <v>21</v>
      </c>
      <c r="BD69" s="43"/>
      <c r="BE69" s="43">
        <v>20</v>
      </c>
      <c r="BF69" s="43"/>
      <c r="BG69" s="43">
        <v>19</v>
      </c>
      <c r="BH69" s="43"/>
      <c r="BI69" s="43">
        <v>18</v>
      </c>
      <c r="BJ69" s="43"/>
      <c r="BK69" s="43">
        <v>17</v>
      </c>
      <c r="BL69" s="43"/>
    </row>
    <row r="70" spans="1:66" ht="24" customHeight="1" x14ac:dyDescent="0.25">
      <c r="A70" s="48" t="s">
        <v>1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66" s="31" customFormat="1" ht="20.100000000000001" customHeight="1" x14ac:dyDescent="0.2">
      <c r="A71" s="44">
        <v>64</v>
      </c>
      <c r="B71" s="44"/>
      <c r="C71" s="44">
        <v>63</v>
      </c>
      <c r="D71" s="44"/>
      <c r="E71" s="44">
        <v>62</v>
      </c>
      <c r="F71" s="44"/>
      <c r="G71" s="44">
        <v>61</v>
      </c>
      <c r="H71" s="44"/>
      <c r="I71" s="44">
        <v>60</v>
      </c>
      <c r="J71" s="44"/>
      <c r="K71" s="44">
        <v>59</v>
      </c>
      <c r="L71" s="44"/>
      <c r="M71" s="44">
        <v>58</v>
      </c>
      <c r="N71" s="44"/>
      <c r="O71" s="44">
        <v>57</v>
      </c>
      <c r="P71" s="44"/>
      <c r="Q71" s="44">
        <v>56</v>
      </c>
      <c r="R71" s="44"/>
      <c r="S71" s="44">
        <v>55</v>
      </c>
      <c r="T71" s="44"/>
      <c r="U71" s="44">
        <v>54</v>
      </c>
      <c r="V71" s="44"/>
      <c r="W71" s="44">
        <v>53</v>
      </c>
      <c r="X71" s="44"/>
      <c r="Y71" s="44">
        <v>52</v>
      </c>
      <c r="Z71" s="44"/>
      <c r="AA71" s="44">
        <v>51</v>
      </c>
      <c r="AB71" s="44"/>
      <c r="AC71" s="44">
        <v>50</v>
      </c>
      <c r="AD71" s="44"/>
      <c r="AE71" s="44">
        <v>49</v>
      </c>
      <c r="AF71" s="44"/>
      <c r="AG71" s="44">
        <v>48</v>
      </c>
      <c r="AH71" s="44"/>
      <c r="AI71" s="44">
        <v>47</v>
      </c>
      <c r="AJ71" s="44"/>
      <c r="AK71" s="44">
        <v>46</v>
      </c>
      <c r="AL71" s="44"/>
      <c r="AM71" s="44">
        <v>45</v>
      </c>
      <c r="AN71" s="44"/>
      <c r="AO71" s="44">
        <v>44</v>
      </c>
      <c r="AP71" s="44"/>
      <c r="AQ71" s="44">
        <v>43</v>
      </c>
      <c r="AR71" s="44"/>
      <c r="AS71" s="44">
        <v>42</v>
      </c>
      <c r="AT71" s="44"/>
      <c r="AU71" s="44">
        <v>41</v>
      </c>
      <c r="AV71" s="44"/>
      <c r="AW71" s="44">
        <v>40</v>
      </c>
      <c r="AX71" s="44"/>
      <c r="AY71" s="44">
        <v>39</v>
      </c>
      <c r="AZ71" s="44"/>
      <c r="BA71" s="44">
        <v>38</v>
      </c>
      <c r="BB71" s="44"/>
      <c r="BC71" s="44">
        <v>37</v>
      </c>
      <c r="BD71" s="44"/>
      <c r="BE71" s="44">
        <v>36</v>
      </c>
      <c r="BF71" s="44"/>
      <c r="BG71" s="44">
        <v>35</v>
      </c>
      <c r="BH71" s="44"/>
      <c r="BI71" s="44">
        <v>34</v>
      </c>
      <c r="BJ71" s="44"/>
      <c r="BK71" s="44">
        <v>33</v>
      </c>
      <c r="BL71" s="44"/>
      <c r="BM71" s="30"/>
      <c r="BN71" s="13" t="s">
        <v>2</v>
      </c>
    </row>
    <row r="72" spans="1:66" x14ac:dyDescent="0.25">
      <c r="A72" s="37" t="s">
        <v>31</v>
      </c>
      <c r="B72" s="38"/>
      <c r="C72" s="37" t="s">
        <v>31</v>
      </c>
      <c r="D72" s="38"/>
      <c r="E72" s="37" t="s">
        <v>31</v>
      </c>
      <c r="F72" s="38"/>
      <c r="G72" s="37" t="s">
        <v>31</v>
      </c>
      <c r="H72" s="38"/>
      <c r="I72" s="37" t="s">
        <v>31</v>
      </c>
      <c r="J72" s="38"/>
      <c r="K72" s="37" t="s">
        <v>31</v>
      </c>
      <c r="L72" s="38"/>
      <c r="M72" s="37" t="s">
        <v>31</v>
      </c>
      <c r="N72" s="38"/>
      <c r="O72" s="37" t="s">
        <v>31</v>
      </c>
      <c r="P72" s="38"/>
      <c r="Q72" s="37" t="s">
        <v>31</v>
      </c>
      <c r="R72" s="38"/>
      <c r="S72" s="37" t="s">
        <v>31</v>
      </c>
      <c r="T72" s="38"/>
      <c r="U72" s="37" t="s">
        <v>31</v>
      </c>
      <c r="V72" s="38"/>
      <c r="W72" s="37" t="s">
        <v>31</v>
      </c>
      <c r="X72" s="38"/>
      <c r="Y72" s="37" t="s">
        <v>31</v>
      </c>
      <c r="Z72" s="38"/>
      <c r="AA72" s="37" t="s">
        <v>31</v>
      </c>
      <c r="AB72" s="38"/>
      <c r="AC72" s="37" t="s">
        <v>31</v>
      </c>
      <c r="AD72" s="38"/>
      <c r="AE72" s="37" t="s">
        <v>31</v>
      </c>
      <c r="AF72" s="38"/>
      <c r="AG72" s="37" t="s">
        <v>31</v>
      </c>
      <c r="AH72" s="38"/>
      <c r="AI72" s="37" t="s">
        <v>31</v>
      </c>
      <c r="AJ72" s="38"/>
      <c r="AK72" s="37" t="s">
        <v>31</v>
      </c>
      <c r="AL72" s="38"/>
      <c r="AM72" s="37" t="s">
        <v>31</v>
      </c>
      <c r="AN72" s="38"/>
      <c r="AO72" s="37" t="s">
        <v>31</v>
      </c>
      <c r="AP72" s="38"/>
      <c r="AQ72" s="37" t="s">
        <v>31</v>
      </c>
      <c r="AR72" s="38"/>
      <c r="AS72" s="37" t="s">
        <v>31</v>
      </c>
      <c r="AT72" s="38"/>
      <c r="AU72" s="37" t="s">
        <v>31</v>
      </c>
      <c r="AV72" s="38"/>
      <c r="AW72" s="37" t="s">
        <v>31</v>
      </c>
      <c r="AX72" s="38"/>
      <c r="AY72" s="37" t="s">
        <v>31</v>
      </c>
      <c r="AZ72" s="38"/>
      <c r="BA72" s="37" t="s">
        <v>31</v>
      </c>
      <c r="BB72" s="38"/>
      <c r="BC72" s="37" t="s">
        <v>31</v>
      </c>
      <c r="BD72" s="38"/>
      <c r="BE72" s="37" t="s">
        <v>31</v>
      </c>
      <c r="BF72" s="38"/>
      <c r="BG72" s="37" t="s">
        <v>31</v>
      </c>
      <c r="BH72" s="38"/>
      <c r="BI72" s="37" t="s">
        <v>31</v>
      </c>
      <c r="BJ72" s="38"/>
      <c r="BK72" s="37" t="s">
        <v>31</v>
      </c>
      <c r="BL72" s="38"/>
      <c r="BM72" s="19" t="s">
        <v>4</v>
      </c>
      <c r="BN72" s="13" t="s">
        <v>20</v>
      </c>
    </row>
    <row r="73" spans="1:66" x14ac:dyDescent="0.25">
      <c r="A73" s="8">
        <f>(A$69)*9-8</f>
        <v>568</v>
      </c>
      <c r="B73" s="6"/>
      <c r="C73" s="8">
        <f>(C$69)*9-8</f>
        <v>559</v>
      </c>
      <c r="D73" s="6"/>
      <c r="E73" s="8">
        <f>(E$69)*9-8</f>
        <v>550</v>
      </c>
      <c r="F73" s="6"/>
      <c r="G73" s="8">
        <f>(G$69)*9-8</f>
        <v>541</v>
      </c>
      <c r="H73" s="6"/>
      <c r="I73" s="8">
        <f>(I$69)*9-8</f>
        <v>532</v>
      </c>
      <c r="J73" s="6"/>
      <c r="K73" s="8">
        <f>(K$69)*9-8</f>
        <v>523</v>
      </c>
      <c r="L73" s="6"/>
      <c r="M73" s="8">
        <f>(M$69)*9-8</f>
        <v>514</v>
      </c>
      <c r="N73" s="6"/>
      <c r="O73" s="8">
        <f>(O$69)*9-8</f>
        <v>505</v>
      </c>
      <c r="P73" s="6"/>
      <c r="Q73" s="8">
        <f>(Q$69)*9-8</f>
        <v>496</v>
      </c>
      <c r="R73" s="6"/>
      <c r="S73" s="8">
        <f>(S$69)*9-8</f>
        <v>487</v>
      </c>
      <c r="T73" s="6"/>
      <c r="U73" s="8">
        <f>(U$69)*9-8</f>
        <v>478</v>
      </c>
      <c r="V73" s="6"/>
      <c r="W73" s="8">
        <f>(W$69)*9-8</f>
        <v>469</v>
      </c>
      <c r="X73" s="6"/>
      <c r="Y73" s="8">
        <f>(Y$69)*9-8</f>
        <v>460</v>
      </c>
      <c r="Z73" s="6"/>
      <c r="AA73" s="8">
        <f>(AA$69)*9-8</f>
        <v>451</v>
      </c>
      <c r="AB73" s="6"/>
      <c r="AC73" s="8">
        <f>(AC$69)*9-8</f>
        <v>442</v>
      </c>
      <c r="AD73" s="6"/>
      <c r="AE73" s="8">
        <f>(AE$69)*9-8</f>
        <v>433</v>
      </c>
      <c r="AF73" s="6"/>
      <c r="AG73" s="8">
        <f>(AG$69)*9-8</f>
        <v>280</v>
      </c>
      <c r="AH73" s="6"/>
      <c r="AI73" s="8">
        <f>(AI$69)*9-8</f>
        <v>271</v>
      </c>
      <c r="AJ73" s="6"/>
      <c r="AK73" s="8">
        <f>(AK$69)*9-8</f>
        <v>262</v>
      </c>
      <c r="AL73" s="6"/>
      <c r="AM73" s="8">
        <f>(AM$69)*9-8</f>
        <v>253</v>
      </c>
      <c r="AN73" s="6"/>
      <c r="AO73" s="8">
        <f>(AO$69)*9-8</f>
        <v>244</v>
      </c>
      <c r="AP73" s="6"/>
      <c r="AQ73" s="8">
        <f>(AQ$69)*9-8</f>
        <v>235</v>
      </c>
      <c r="AR73" s="6"/>
      <c r="AS73" s="8">
        <f>(AS$69)*9-8</f>
        <v>226</v>
      </c>
      <c r="AT73" s="6"/>
      <c r="AU73" s="8">
        <f>(AU$69)*9-8</f>
        <v>217</v>
      </c>
      <c r="AV73" s="6"/>
      <c r="AW73" s="8">
        <f>(AW$69)*9-8</f>
        <v>208</v>
      </c>
      <c r="AX73" s="6"/>
      <c r="AY73" s="8">
        <f>(AY$69)*9-8</f>
        <v>199</v>
      </c>
      <c r="AZ73" s="6"/>
      <c r="BA73" s="8">
        <f>(BA$69)*9-8</f>
        <v>190</v>
      </c>
      <c r="BB73" s="6"/>
      <c r="BC73" s="8">
        <f>(BC$69)*9-8</f>
        <v>181</v>
      </c>
      <c r="BD73" s="6"/>
      <c r="BE73" s="8">
        <f>(BE$69)*9-8</f>
        <v>172</v>
      </c>
      <c r="BF73" s="6"/>
      <c r="BG73" s="8">
        <f>(BG$69)*9-8</f>
        <v>163</v>
      </c>
      <c r="BH73" s="6"/>
      <c r="BI73" s="8">
        <f>(BI$69)*9-8</f>
        <v>154</v>
      </c>
      <c r="BJ73" s="6"/>
      <c r="BK73" s="8">
        <f>(BK$69)*9-8</f>
        <v>145</v>
      </c>
      <c r="BL73" s="6"/>
      <c r="BM73" s="3"/>
      <c r="BN73" s="13" t="s">
        <v>14</v>
      </c>
    </row>
    <row r="74" spans="1:66" x14ac:dyDescent="0.25">
      <c r="A74" s="9" t="str">
        <f>IF(OR(A$72="S",A$72="",A$72="STD",A$72="A",A$72="AES",A$72="F",A$72="Fiber")," ",IF(OR(A$72="FS",A$72="D",A$72="DIS"),IF(MOD(A73,9)=1,"—",16*A73-15),IF(OR(A$72="M",A$72="MADI"),(A$69-1)*144+17,IF(OR(A$72="IPI",A$72="IP in"),IF(MOD(A73-1,9)=0,"—",16*A73-15),"Err"))))</f>
        <v>—</v>
      </c>
      <c r="B74" s="7" t="str">
        <f>IF(OR(A$72="S",A$72="",A$72="STD",A$72="A",A$72="AES",A$72="F",A$72="Fiber")," ",IF(OR(A$72="FS",A$72="D",A$72="DIS"),IF(MOD(A73,9)=1,"—",16*A73),IF(OR(A$72="M",A$72="MADI"),(A$69-1)*144+80,IF(OR(A$72="IPI",A$72="IP in"),IF(MOD(A73-1,9)=0,"—",16*A73),"Err"))))</f>
        <v>—</v>
      </c>
      <c r="C74" s="9" t="str">
        <f>IF(OR(C$72="S",C$72="",C$72="STD",C$72="A",C$72="AES",C$72="F",C$72="Fiber")," ",IF(OR(C$72="FS",C$72="D",C$72="DIS"),IF(MOD(C73,9)=1,"—",16*C73-15),IF(OR(C$72="M",C$72="MADI"),(C$69-1)*144+17,IF(OR(C$72="IPI",C$72="IP in"),IF(MOD(C73-1,9)=0,"—",16*C73-15),"Err"))))</f>
        <v>—</v>
      </c>
      <c r="D74" s="7" t="str">
        <f>IF(OR(C$72="S",C$72="",C$72="STD",C$72="A",C$72="AES",C$72="F",C$72="Fiber")," ",IF(OR(C$72="FS",C$72="D",C$72="DIS"),IF(MOD(C73,9)=1,"—",16*C73),IF(OR(C$72="M",C$72="MADI"),(C$69-1)*144+80,IF(OR(C$72="IPI",C$72="IP in"),IF(MOD(C73-1,9)=0,"—",16*C73),"Err"))))</f>
        <v>—</v>
      </c>
      <c r="E74" s="9" t="str">
        <f>IF(OR(E$72="S",E$72="",E$72="STD",E$72="A",E$72="AES",E$72="F",E$72="Fiber")," ",IF(OR(E$72="FS",E$72="D",E$72="DIS"),IF(MOD(E73,9)=1,"—",16*E73-15),IF(OR(E$72="M",E$72="MADI"),(E$69-1)*144+17,IF(OR(E$72="IPI",E$72="IP in"),IF(MOD(E73-1,9)=0,"—",16*E73-15),"Err"))))</f>
        <v>—</v>
      </c>
      <c r="F74" s="7" t="str">
        <f>IF(OR(E$72="S",E$72="",E$72="STD",E$72="A",E$72="AES",E$72="F",E$72="Fiber")," ",IF(OR(E$72="FS",E$72="D",E$72="DIS"),IF(MOD(E73,9)=1,"—",16*E73),IF(OR(E$72="M",E$72="MADI"),(E$69-1)*144+80,IF(OR(E$72="IPI",E$72="IP in"),IF(MOD(E73-1,9)=0,"—",16*E73),"Err"))))</f>
        <v>—</v>
      </c>
      <c r="G74" s="9" t="str">
        <f>IF(OR(G$72="S",G$72="",G$72="STD",G$72="A",G$72="AES",G$72="F",G$72="Fiber")," ",IF(OR(G$72="FS",G$72="D",G$72="DIS"),IF(MOD(G73,9)=1,"—",16*G73-15),IF(OR(G$72="M",G$72="MADI"),(G$69-1)*144+17,IF(OR(G$72="IPI",G$72="IP in"),IF(MOD(G73-1,9)=0,"—",16*G73-15),"Err"))))</f>
        <v>—</v>
      </c>
      <c r="H74" s="7" t="str">
        <f>IF(OR(G$72="S",G$72="",G$72="STD",G$72="A",G$72="AES",G$72="F",G$72="Fiber")," ",IF(OR(G$72="FS",G$72="D",G$72="DIS"),IF(MOD(G73,9)=1,"—",16*G73),IF(OR(G$72="M",G$72="MADI"),(G$69-1)*144+80,IF(OR(G$72="IPI",G$72="IP in"),IF(MOD(G73-1,9)=0,"—",16*G73),"Err"))))</f>
        <v>—</v>
      </c>
      <c r="I74" s="9" t="str">
        <f>IF(OR(I$72="S",I$72="",I$72="STD",I$72="A",I$72="AES",I$72="F",I$72="Fiber")," ",IF(OR(I$72="FS",I$72="D",I$72="DIS"),IF(MOD(I73,9)=1,"—",16*I73-15),IF(OR(I$72="M",I$72="MADI"),(I$69-1)*144+17,IF(OR(I$72="IPI",I$72="IP in"),IF(MOD(I73-1,9)=0,"—",16*I73-15),"Err"))))</f>
        <v>—</v>
      </c>
      <c r="J74" s="7" t="str">
        <f>IF(OR(I$72="S",I$72="",I$72="STD",I$72="A",I$72="AES",I$72="F",I$72="Fiber")," ",IF(OR(I$72="FS",I$72="D",I$72="DIS"),IF(MOD(I73,9)=1,"—",16*I73),IF(OR(I$72="M",I$72="MADI"),(I$69-1)*144+80,IF(OR(I$72="IPI",I$72="IP in"),IF(MOD(I73-1,9)=0,"—",16*I73),"Err"))))</f>
        <v>—</v>
      </c>
      <c r="K74" s="9" t="str">
        <f>IF(OR(K$72="S",K$72="",K$72="STD",K$72="A",K$72="AES",K$72="F",K$72="Fiber")," ",IF(OR(K$72="FS",K$72="D",K$72="DIS"),IF(MOD(K73,9)=1,"—",16*K73-15),IF(OR(K$72="M",K$72="MADI"),(K$69-1)*144+17,IF(OR(K$72="IPI",K$72="IP in"),IF(MOD(K73-1,9)=0,"—",16*K73-15),"Err"))))</f>
        <v>—</v>
      </c>
      <c r="L74" s="7" t="str">
        <f>IF(OR(K$72="S",K$72="",K$72="STD",K$72="A",K$72="AES",K$72="F",K$72="Fiber")," ",IF(OR(K$72="FS",K$72="D",K$72="DIS"),IF(MOD(K73,9)=1,"—",16*K73),IF(OR(K$72="M",K$72="MADI"),(K$69-1)*144+80,IF(OR(K$72="IPI",K$72="IP in"),IF(MOD(K73-1,9)=0,"—",16*K73),"Err"))))</f>
        <v>—</v>
      </c>
      <c r="M74" s="9" t="str">
        <f>IF(OR(M$72="S",M$72="",M$72="STD",M$72="A",M$72="AES",M$72="F",M$72="Fiber")," ",IF(OR(M$72="FS",M$72="D",M$72="DIS"),IF(MOD(M73,9)=1,"—",16*M73-15),IF(OR(M$72="M",M$72="MADI"),(M$69-1)*144+17,IF(OR(M$72="IPI",M$72="IP in"),IF(MOD(M73-1,9)=0,"—",16*M73-15),"Err"))))</f>
        <v>—</v>
      </c>
      <c r="N74" s="7" t="str">
        <f>IF(OR(M$72="S",M$72="",M$72="STD",M$72="A",M$72="AES",M$72="F",M$72="Fiber")," ",IF(OR(M$72="FS",M$72="D",M$72="DIS"),IF(MOD(M73,9)=1,"—",16*M73),IF(OR(M$72="M",M$72="MADI"),(M$69-1)*144+80,IF(OR(M$72="IPI",M$72="IP in"),IF(MOD(M73-1,9)=0,"—",16*M73),"Err"))))</f>
        <v>—</v>
      </c>
      <c r="O74" s="9" t="str">
        <f>IF(OR(O$72="S",O$72="",O$72="STD",O$72="A",O$72="AES",O$72="F",O$72="Fiber")," ",IF(OR(O$72="FS",O$72="D",O$72="DIS"),IF(MOD(O73,9)=1,"—",16*O73-15),IF(OR(O$72="M",O$72="MADI"),(O$69-1)*144+17,IF(OR(O$72="IPI",O$72="IP in"),IF(MOD(O73-1,9)=0,"—",16*O73-15),"Err"))))</f>
        <v>—</v>
      </c>
      <c r="P74" s="7" t="str">
        <f>IF(OR(O$72="S",O$72="",O$72="STD",O$72="A",O$72="AES",O$72="F",O$72="Fiber")," ",IF(OR(O$72="FS",O$72="D",O$72="DIS"),IF(MOD(O73,9)=1,"—",16*O73),IF(OR(O$72="M",O$72="MADI"),(O$69-1)*144+80,IF(OR(O$72="IPI",O$72="IP in"),IF(MOD(O73-1,9)=0,"—",16*O73),"Err"))))</f>
        <v>—</v>
      </c>
      <c r="Q74" s="9" t="str">
        <f>IF(OR(Q$72="S",Q$72="",Q$72="STD",Q$72="A",Q$72="AES",Q$72="F",Q$72="Fiber")," ",IF(OR(Q$72="FS",Q$72="D",Q$72="DIS"),IF(MOD(Q73,9)=1,"—",16*Q73-15),IF(OR(Q$72="M",Q$72="MADI"),(Q$69-1)*144+17,IF(OR(Q$72="IPI",Q$72="IP in"),IF(MOD(Q73-1,9)=0,"—",16*Q73-15),"Err"))))</f>
        <v>—</v>
      </c>
      <c r="R74" s="7" t="str">
        <f>IF(OR(Q$72="S",Q$72="",Q$72="STD",Q$72="A",Q$72="AES",Q$72="F",Q$72="Fiber")," ",IF(OR(Q$72="FS",Q$72="D",Q$72="DIS"),IF(MOD(Q73,9)=1,"—",16*Q73),IF(OR(Q$72="M",Q$72="MADI"),(Q$69-1)*144+80,IF(OR(Q$72="IPI",Q$72="IP in"),IF(MOD(Q73-1,9)=0,"—",16*Q73),"Err"))))</f>
        <v>—</v>
      </c>
      <c r="S74" s="9" t="str">
        <f>IF(OR(S$72="S",S$72="",S$72="STD",S$72="A",S$72="AES",S$72="F",S$72="Fiber")," ",IF(OR(S$72="FS",S$72="D",S$72="DIS"),IF(MOD(S73,9)=1,"—",16*S73-15),IF(OR(S$72="M",S$72="MADI"),(S$69-1)*144+17,IF(OR(S$72="IPI",S$72="IP in"),IF(MOD(S73-1,9)=0,"—",16*S73-15),"Err"))))</f>
        <v>—</v>
      </c>
      <c r="T74" s="7" t="str">
        <f>IF(OR(S$72="S",S$72="",S$72="STD",S$72="A",S$72="AES",S$72="F",S$72="Fiber")," ",IF(OR(S$72="FS",S$72="D",S$72="DIS"),IF(MOD(S73,9)=1,"—",16*S73),IF(OR(S$72="M",S$72="MADI"),(S$69-1)*144+80,IF(OR(S$72="IPI",S$72="IP in"),IF(MOD(S73-1,9)=0,"—",16*S73),"Err"))))</f>
        <v>—</v>
      </c>
      <c r="U74" s="9" t="str">
        <f>IF(OR(U$72="S",U$72="",U$72="STD",U$72="A",U$72="AES",U$72="F",U$72="Fiber")," ",IF(OR(U$72="FS",U$72="D",U$72="DIS"),IF(MOD(U73,9)=1,"—",16*U73-15),IF(OR(U$72="M",U$72="MADI"),(U$69-1)*144+17,IF(OR(U$72="IPI",U$72="IP in"),IF(MOD(U73-1,9)=0,"—",16*U73-15),"Err"))))</f>
        <v>—</v>
      </c>
      <c r="V74" s="7" t="str">
        <f>IF(OR(U$72="S",U$72="",U$72="STD",U$72="A",U$72="AES",U$72="F",U$72="Fiber")," ",IF(OR(U$72="FS",U$72="D",U$72="DIS"),IF(MOD(U73,9)=1,"—",16*U73),IF(OR(U$72="M",U$72="MADI"),(U$69-1)*144+80,IF(OR(U$72="IPI",U$72="IP in"),IF(MOD(U73-1,9)=0,"—",16*U73),"Err"))))</f>
        <v>—</v>
      </c>
      <c r="W74" s="9" t="str">
        <f>IF(OR(W$72="S",W$72="",W$72="STD",W$72="A",W$72="AES",W$72="F",W$72="Fiber")," ",IF(OR(W$72="FS",W$72="D",W$72="DIS"),IF(MOD(W73,9)=1,"—",16*W73-15),IF(OR(W$72="M",W$72="MADI"),(W$69-1)*144+17,IF(OR(W$72="IPI",W$72="IP in"),IF(MOD(W73-1,9)=0,"—",16*W73-15),"Err"))))</f>
        <v>—</v>
      </c>
      <c r="X74" s="7" t="str">
        <f>IF(OR(W$72="S",W$72="",W$72="STD",W$72="A",W$72="AES",W$72="F",W$72="Fiber")," ",IF(OR(W$72="FS",W$72="D",W$72="DIS"),IF(MOD(W73,9)=1,"—",16*W73),IF(OR(W$72="M",W$72="MADI"),(W$69-1)*144+80,IF(OR(W$72="IPI",W$72="IP in"),IF(MOD(W73-1,9)=0,"—",16*W73),"Err"))))</f>
        <v>—</v>
      </c>
      <c r="Y74" s="9" t="str">
        <f>IF(OR(Y$72="S",Y$72="",Y$72="STD",Y$72="A",Y$72="AES",Y$72="F",Y$72="Fiber")," ",IF(OR(Y$72="FS",Y$72="D",Y$72="DIS"),IF(MOD(Y73,9)=1,"—",16*Y73-15),IF(OR(Y$72="M",Y$72="MADI"),(Y$69-1)*144+17,IF(OR(Y$72="IPI",Y$72="IP in"),IF(MOD(Y73-1,9)=0,"—",16*Y73-15),"Err"))))</f>
        <v>—</v>
      </c>
      <c r="Z74" s="7" t="str">
        <f>IF(OR(Y$72="S",Y$72="",Y$72="STD",Y$72="A",Y$72="AES",Y$72="F",Y$72="Fiber")," ",IF(OR(Y$72="FS",Y$72="D",Y$72="DIS"),IF(MOD(Y73,9)=1,"—",16*Y73),IF(OR(Y$72="M",Y$72="MADI"),(Y$69-1)*144+80,IF(OR(Y$72="IPI",Y$72="IP in"),IF(MOD(Y73-1,9)=0,"—",16*Y73),"Err"))))</f>
        <v>—</v>
      </c>
      <c r="AA74" s="9" t="str">
        <f>IF(OR(AA$72="S",AA$72="",AA$72="STD",AA$72="A",AA$72="AES",AA$72="F",AA$72="Fiber")," ",IF(OR(AA$72="FS",AA$72="D",AA$72="DIS"),IF(MOD(AA73,9)=1,"—",16*AA73-15),IF(OR(AA$72="M",AA$72="MADI"),(AA$69-1)*144+17,IF(OR(AA$72="IPI",AA$72="IP in"),IF(MOD(AA73-1,9)=0,"—",16*AA73-15),"Err"))))</f>
        <v>—</v>
      </c>
      <c r="AB74" s="7" t="str">
        <f>IF(OR(AA$72="S",AA$72="",AA$72="STD",AA$72="A",AA$72="AES",AA$72="F",AA$72="Fiber")," ",IF(OR(AA$72="FS",AA$72="D",AA$72="DIS"),IF(MOD(AA73,9)=1,"—",16*AA73),IF(OR(AA$72="M",AA$72="MADI"),(AA$69-1)*144+80,IF(OR(AA$72="IPI",AA$72="IP in"),IF(MOD(AA73-1,9)=0,"—",16*AA73),"Err"))))</f>
        <v>—</v>
      </c>
      <c r="AC74" s="9" t="str">
        <f>IF(OR(AC$72="S",AC$72="",AC$72="STD",AC$72="A",AC$72="AES",AC$72="F",AC$72="Fiber")," ",IF(OR(AC$72="FS",AC$72="D",AC$72="DIS"),IF(MOD(AC73,9)=1,"—",16*AC73-15),IF(OR(AC$72="M",AC$72="MADI"),(AC$69-1)*144+17,IF(OR(AC$72="IPI",AC$72="IP in"),IF(MOD(AC73-1,9)=0,"—",16*AC73-15),"Err"))))</f>
        <v>—</v>
      </c>
      <c r="AD74" s="7" t="str">
        <f>IF(OR(AC$72="S",AC$72="",AC$72="STD",AC$72="A",AC$72="AES",AC$72="F",AC$72="Fiber")," ",IF(OR(AC$72="FS",AC$72="D",AC$72="DIS"),IF(MOD(AC73,9)=1,"—",16*AC73),IF(OR(AC$72="M",AC$72="MADI"),(AC$69-1)*144+80,IF(OR(AC$72="IPI",AC$72="IP in"),IF(MOD(AC73-1,9)=0,"—",16*AC73),"Err"))))</f>
        <v>—</v>
      </c>
      <c r="AE74" s="9" t="str">
        <f>IF(OR(AE$72="S",AE$72="",AE$72="STD",AE$72="A",AE$72="AES",AE$72="F",AE$72="Fiber")," ",IF(OR(AE$72="FS",AE$72="D",AE$72="DIS"),IF(MOD(AE73,9)=1,"—",16*AE73-15),IF(OR(AE$72="M",AE$72="MADI"),(AE$69-1)*144+17,IF(OR(AE$72="IPI",AE$72="IP in"),IF(MOD(AE73-1,9)=0,"—",16*AE73-15),"Err"))))</f>
        <v>—</v>
      </c>
      <c r="AF74" s="7" t="str">
        <f>IF(OR(AE$72="S",AE$72="",AE$72="STD",AE$72="A",AE$72="AES",AE$72="F",AE$72="Fiber")," ",IF(OR(AE$72="FS",AE$72="D",AE$72="DIS"),IF(MOD(AE73,9)=1,"—",16*AE73),IF(OR(AE$72="M",AE$72="MADI"),(AE$69-1)*144+80,IF(OR(AE$72="IPI",AE$72="IP in"),IF(MOD(AE73-1,9)=0,"—",16*AE73),"Err"))))</f>
        <v>—</v>
      </c>
      <c r="AG74" s="9" t="str">
        <f>IF(OR(AG$72="S",AG$72="",AG$72="STD",AG$72="A",AG$72="AES",AG$72="F",AG$72="Fiber")," ",IF(OR(AG$72="FS",AG$72="D",AG$72="DIS"),IF(MOD(AG73,9)=1,"—",16*AG73-15),IF(OR(AG$72="M",AG$72="MADI"),(AG$69-1)*144+17,IF(OR(AG$72="IPI",AG$72="IP in"),IF(MOD(AG73-1,9)=0,"—",16*AG73-15),"Err"))))</f>
        <v>—</v>
      </c>
      <c r="AH74" s="7" t="str">
        <f>IF(OR(AG$72="S",AG$72="",AG$72="STD",AG$72="A",AG$72="AES",AG$72="F",AG$72="Fiber")," ",IF(OR(AG$72="FS",AG$72="D",AG$72="DIS"),IF(MOD(AG73,9)=1,"—",16*AG73),IF(OR(AG$72="M",AG$72="MADI"),(AG$69-1)*144+80,IF(OR(AG$72="IPI",AG$72="IP in"),IF(MOD(AG73-1,9)=0,"—",16*AG73),"Err"))))</f>
        <v>—</v>
      </c>
      <c r="AI74" s="9" t="str">
        <f>IF(OR(AI$72="S",AI$72="",AI$72="STD",AI$72="A",AI$72="AES",AI$72="F",AI$72="Fiber")," ",IF(OR(AI$72="FS",AI$72="D",AI$72="DIS"),IF(MOD(AI73,9)=1,"—",16*AI73-15),IF(OR(AI$72="M",AI$72="MADI"),(AI$69-1)*144+17,IF(OR(AI$72="IPI",AI$72="IP in"),IF(MOD(AI73-1,9)=0,"—",16*AI73-15),"Err"))))</f>
        <v>—</v>
      </c>
      <c r="AJ74" s="7" t="str">
        <f>IF(OR(AI$72="S",AI$72="",AI$72="STD",AI$72="A",AI$72="AES",AI$72="F",AI$72="Fiber")," ",IF(OR(AI$72="FS",AI$72="D",AI$72="DIS"),IF(MOD(AI73,9)=1,"—",16*AI73),IF(OR(AI$72="M",AI$72="MADI"),(AI$69-1)*144+80,IF(OR(AI$72="IPI",AI$72="IP in"),IF(MOD(AI73-1,9)=0,"—",16*AI73),"Err"))))</f>
        <v>—</v>
      </c>
      <c r="AK74" s="9" t="str">
        <f>IF(OR(AK$72="S",AK$72="",AK$72="STD",AK$72="A",AK$72="AES",AK$72="F",AK$72="Fiber")," ",IF(OR(AK$72="FS",AK$72="D",AK$72="DIS"),IF(MOD(AK73,9)=1,"—",16*AK73-15),IF(OR(AK$72="M",AK$72="MADI"),(AK$69-1)*144+17,IF(OR(AK$72="IPI",AK$72="IP in"),IF(MOD(AK73-1,9)=0,"—",16*AK73-15),"Err"))))</f>
        <v>—</v>
      </c>
      <c r="AL74" s="7" t="str">
        <f>IF(OR(AK$72="S",AK$72="",AK$72="STD",AK$72="A",AK$72="AES",AK$72="F",AK$72="Fiber")," ",IF(OR(AK$72="FS",AK$72="D",AK$72="DIS"),IF(MOD(AK73,9)=1,"—",16*AK73),IF(OR(AK$72="M",AK$72="MADI"),(AK$69-1)*144+80,IF(OR(AK$72="IPI",AK$72="IP in"),IF(MOD(AK73-1,9)=0,"—",16*AK73),"Err"))))</f>
        <v>—</v>
      </c>
      <c r="AM74" s="9" t="str">
        <f>IF(OR(AM$72="S",AM$72="",AM$72="STD",AM$72="A",AM$72="AES",AM$72="F",AM$72="Fiber")," ",IF(OR(AM$72="FS",AM$72="D",AM$72="DIS"),IF(MOD(AM73,9)=1,"—",16*AM73-15),IF(OR(AM$72="M",AM$72="MADI"),(AM$69-1)*144+17,IF(OR(AM$72="IPI",AM$72="IP in"),IF(MOD(AM73-1,9)=0,"—",16*AM73-15),"Err"))))</f>
        <v>—</v>
      </c>
      <c r="AN74" s="7" t="str">
        <f>IF(OR(AM$72="S",AM$72="",AM$72="STD",AM$72="A",AM$72="AES",AM$72="F",AM$72="Fiber")," ",IF(OR(AM$72="FS",AM$72="D",AM$72="DIS"),IF(MOD(AM73,9)=1,"—",16*AM73),IF(OR(AM$72="M",AM$72="MADI"),(AM$69-1)*144+80,IF(OR(AM$72="IPI",AM$72="IP in"),IF(MOD(AM73-1,9)=0,"—",16*AM73),"Err"))))</f>
        <v>—</v>
      </c>
      <c r="AO74" s="9" t="str">
        <f>IF(OR(AO$72="S",AO$72="",AO$72="STD",AO$72="A",AO$72="AES",AO$72="F",AO$72="Fiber")," ",IF(OR(AO$72="FS",AO$72="D",AO$72="DIS"),IF(MOD(AO73,9)=1,"—",16*AO73-15),IF(OR(AO$72="M",AO$72="MADI"),(AO$69-1)*144+17,IF(OR(AO$72="IPI",AO$72="IP in"),IF(MOD(AO73-1,9)=0,"—",16*AO73-15),"Err"))))</f>
        <v>—</v>
      </c>
      <c r="AP74" s="7" t="str">
        <f>IF(OR(AO$72="S",AO$72="",AO$72="STD",AO$72="A",AO$72="AES",AO$72="F",AO$72="Fiber")," ",IF(OR(AO$72="FS",AO$72="D",AO$72="DIS"),IF(MOD(AO73,9)=1,"—",16*AO73),IF(OR(AO$72="M",AO$72="MADI"),(AO$69-1)*144+80,IF(OR(AO$72="IPI",AO$72="IP in"),IF(MOD(AO73-1,9)=0,"—",16*AO73),"Err"))))</f>
        <v>—</v>
      </c>
      <c r="AQ74" s="9" t="str">
        <f>IF(OR(AQ$72="S",AQ$72="",AQ$72="STD",AQ$72="A",AQ$72="AES",AQ$72="F",AQ$72="Fiber")," ",IF(OR(AQ$72="FS",AQ$72="D",AQ$72="DIS"),IF(MOD(AQ73,9)=1,"—",16*AQ73-15),IF(OR(AQ$72="M",AQ$72="MADI"),(AQ$69-1)*144+17,IF(OR(AQ$72="IPI",AQ$72="IP in"),IF(MOD(AQ73-1,9)=0,"—",16*AQ73-15),"Err"))))</f>
        <v>—</v>
      </c>
      <c r="AR74" s="7" t="str">
        <f>IF(OR(AQ$72="S",AQ$72="",AQ$72="STD",AQ$72="A",AQ$72="AES",AQ$72="F",AQ$72="Fiber")," ",IF(OR(AQ$72="FS",AQ$72="D",AQ$72="DIS"),IF(MOD(AQ73,9)=1,"—",16*AQ73),IF(OR(AQ$72="M",AQ$72="MADI"),(AQ$69-1)*144+80,IF(OR(AQ$72="IPI",AQ$72="IP in"),IF(MOD(AQ73-1,9)=0,"—",16*AQ73),"Err"))))</f>
        <v>—</v>
      </c>
      <c r="AS74" s="9" t="str">
        <f>IF(OR(AS$72="S",AS$72="",AS$72="STD",AS$72="A",AS$72="AES",AS$72="F",AS$72="Fiber")," ",IF(OR(AS$72="FS",AS$72="D",AS$72="DIS"),IF(MOD(AS73,9)=1,"—",16*AS73-15),IF(OR(AS$72="M",AS$72="MADI"),(AS$69-1)*144+17,IF(OR(AS$72="IPI",AS$72="IP in"),IF(MOD(AS73-1,9)=0,"—",16*AS73-15),"Err"))))</f>
        <v>—</v>
      </c>
      <c r="AT74" s="7" t="str">
        <f>IF(OR(AS$72="S",AS$72="",AS$72="STD",AS$72="A",AS$72="AES",AS$72="F",AS$72="Fiber")," ",IF(OR(AS$72="FS",AS$72="D",AS$72="DIS"),IF(MOD(AS73,9)=1,"—",16*AS73),IF(OR(AS$72="M",AS$72="MADI"),(AS$69-1)*144+80,IF(OR(AS$72="IPI",AS$72="IP in"),IF(MOD(AS73-1,9)=0,"—",16*AS73),"Err"))))</f>
        <v>—</v>
      </c>
      <c r="AU74" s="9" t="str">
        <f>IF(OR(AU$72="S",AU$72="",AU$72="STD",AU$72="A",AU$72="AES",AU$72="F",AU$72="Fiber")," ",IF(OR(AU$72="FS",AU$72="D",AU$72="DIS"),IF(MOD(AU73,9)=1,"—",16*AU73-15),IF(OR(AU$72="M",AU$72="MADI"),(AU$69-1)*144+17,IF(OR(AU$72="IPI",AU$72="IP in"),IF(MOD(AU73-1,9)=0,"—",16*AU73-15),"Err"))))</f>
        <v>—</v>
      </c>
      <c r="AV74" s="7" t="str">
        <f>IF(OR(AU$72="S",AU$72="",AU$72="STD",AU$72="A",AU$72="AES",AU$72="F",AU$72="Fiber")," ",IF(OR(AU$72="FS",AU$72="D",AU$72="DIS"),IF(MOD(AU73,9)=1,"—",16*AU73),IF(OR(AU$72="M",AU$72="MADI"),(AU$69-1)*144+80,IF(OR(AU$72="IPI",AU$72="IP in"),IF(MOD(AU73-1,9)=0,"—",16*AU73),"Err"))))</f>
        <v>—</v>
      </c>
      <c r="AW74" s="9" t="str">
        <f>IF(OR(AW$72="S",AW$72="",AW$72="STD",AW$72="A",AW$72="AES",AW$72="F",AW$72="Fiber")," ",IF(OR(AW$72="FS",AW$72="D",AW$72="DIS"),IF(MOD(AW73,9)=1,"—",16*AW73-15),IF(OR(AW$72="M",AW$72="MADI"),(AW$69-1)*144+17,IF(OR(AW$72="IPI",AW$72="IP in"),IF(MOD(AW73-1,9)=0,"—",16*AW73-15),"Err"))))</f>
        <v>—</v>
      </c>
      <c r="AX74" s="7" t="str">
        <f>IF(OR(AW$72="S",AW$72="",AW$72="STD",AW$72="A",AW$72="AES",AW$72="F",AW$72="Fiber")," ",IF(OR(AW$72="FS",AW$72="D",AW$72="DIS"),IF(MOD(AW73,9)=1,"—",16*AW73),IF(OR(AW$72="M",AW$72="MADI"),(AW$69-1)*144+80,IF(OR(AW$72="IPI",AW$72="IP in"),IF(MOD(AW73-1,9)=0,"—",16*AW73),"Err"))))</f>
        <v>—</v>
      </c>
      <c r="AY74" s="9" t="str">
        <f>IF(OR(AY$72="S",AY$72="",AY$72="STD",AY$72="A",AY$72="AES",AY$72="F",AY$72="Fiber")," ",IF(OR(AY$72="FS",AY$72="D",AY$72="DIS"),IF(MOD(AY73,9)=1,"—",16*AY73-15),IF(OR(AY$72="M",AY$72="MADI"),(AY$69-1)*144+17,IF(OR(AY$72="IPI",AY$72="IP in"),IF(MOD(AY73-1,9)=0,"—",16*AY73-15),"Err"))))</f>
        <v>—</v>
      </c>
      <c r="AZ74" s="7" t="str">
        <f>IF(OR(AY$72="S",AY$72="",AY$72="STD",AY$72="A",AY$72="AES",AY$72="F",AY$72="Fiber")," ",IF(OR(AY$72="FS",AY$72="D",AY$72="DIS"),IF(MOD(AY73,9)=1,"—",16*AY73),IF(OR(AY$72="M",AY$72="MADI"),(AY$69-1)*144+80,IF(OR(AY$72="IPI",AY$72="IP in"),IF(MOD(AY73-1,9)=0,"—",16*AY73),"Err"))))</f>
        <v>—</v>
      </c>
      <c r="BA74" s="9" t="str">
        <f>IF(OR(BA$72="S",BA$72="",BA$72="STD",BA$72="A",BA$72="AES",BA$72="F",BA$72="Fiber")," ",IF(OR(BA$72="FS",BA$72="D",BA$72="DIS"),IF(MOD(BA73,9)=1,"—",16*BA73-15),IF(OR(BA$72="M",BA$72="MADI"),(BA$69-1)*144+17,IF(OR(BA$72="IPI",BA$72="IP in"),IF(MOD(BA73-1,9)=0,"—",16*BA73-15),"Err"))))</f>
        <v>—</v>
      </c>
      <c r="BB74" s="7" t="str">
        <f>IF(OR(BA$72="S",BA$72="",BA$72="STD",BA$72="A",BA$72="AES",BA$72="F",BA$72="Fiber")," ",IF(OR(BA$72="FS",BA$72="D",BA$72="DIS"),IF(MOD(BA73,9)=1,"—",16*BA73),IF(OR(BA$72="M",BA$72="MADI"),(BA$69-1)*144+80,IF(OR(BA$72="IPI",BA$72="IP in"),IF(MOD(BA73-1,9)=0,"—",16*BA73),"Err"))))</f>
        <v>—</v>
      </c>
      <c r="BC74" s="9" t="str">
        <f>IF(OR(BC$72="S",BC$72="",BC$72="STD",BC$72="A",BC$72="AES",BC$72="F",BC$72="Fiber")," ",IF(OR(BC$72="FS",BC$72="D",BC$72="DIS"),IF(MOD(BC73,9)=1,"—",16*BC73-15),IF(OR(BC$72="M",BC$72="MADI"),(BC$69-1)*144+17,IF(OR(BC$72="IPI",BC$72="IP in"),IF(MOD(BC73-1,9)=0,"—",16*BC73-15),"Err"))))</f>
        <v>—</v>
      </c>
      <c r="BD74" s="7" t="str">
        <f>IF(OR(BC$72="S",BC$72="",BC$72="STD",BC$72="A",BC$72="AES",BC$72="F",BC$72="Fiber")," ",IF(OR(BC$72="FS",BC$72="D",BC$72="DIS"),IF(MOD(BC73,9)=1,"—",16*BC73),IF(OR(BC$72="M",BC$72="MADI"),(BC$69-1)*144+80,IF(OR(BC$72="IPI",BC$72="IP in"),IF(MOD(BC73-1,9)=0,"—",16*BC73),"Err"))))</f>
        <v>—</v>
      </c>
      <c r="BE74" s="9" t="str">
        <f>IF(OR(BE$72="S",BE$72="",BE$72="STD",BE$72="A",BE$72="AES",BE$72="F",BE$72="Fiber")," ",IF(OR(BE$72="FS",BE$72="D",BE$72="DIS"),IF(MOD(BE73,9)=1,"—",16*BE73-15),IF(OR(BE$72="M",BE$72="MADI"),(BE$69-1)*144+17,IF(OR(BE$72="IPI",BE$72="IP in"),IF(MOD(BE73-1,9)=0,"—",16*BE73-15),"Err"))))</f>
        <v>—</v>
      </c>
      <c r="BF74" s="7" t="str">
        <f>IF(OR(BE$72="S",BE$72="",BE$72="STD",BE$72="A",BE$72="AES",BE$72="F",BE$72="Fiber")," ",IF(OR(BE$72="FS",BE$72="D",BE$72="DIS"),IF(MOD(BE73,9)=1,"—",16*BE73),IF(OR(BE$72="M",BE$72="MADI"),(BE$69-1)*144+80,IF(OR(BE$72="IPI",BE$72="IP in"),IF(MOD(BE73-1,9)=0,"—",16*BE73),"Err"))))</f>
        <v>—</v>
      </c>
      <c r="BG74" s="9" t="str">
        <f>IF(OR(BG$72="S",BG$72="",BG$72="STD",BG$72="A",BG$72="AES",BG$72="F",BG$72="Fiber")," ",IF(OR(BG$72="FS",BG$72="D",BG$72="DIS"),IF(MOD(BG73,9)=1,"—",16*BG73-15),IF(OR(BG$72="M",BG$72="MADI"),(BG$69-1)*144+17,IF(OR(BG$72="IPI",BG$72="IP in"),IF(MOD(BG73-1,9)=0,"—",16*BG73-15),"Err"))))</f>
        <v>—</v>
      </c>
      <c r="BH74" s="7" t="str">
        <f>IF(OR(BG$72="S",BG$72="",BG$72="STD",BG$72="A",BG$72="AES",BG$72="F",BG$72="Fiber")," ",IF(OR(BG$72="FS",BG$72="D",BG$72="DIS"),IF(MOD(BG73,9)=1,"—",16*BG73),IF(OR(BG$72="M",BG$72="MADI"),(BG$69-1)*144+80,IF(OR(BG$72="IPI",BG$72="IP in"),IF(MOD(BG73-1,9)=0,"—",16*BG73),"Err"))))</f>
        <v>—</v>
      </c>
      <c r="BI74" s="9" t="str">
        <f>IF(OR(BI$72="S",BI$72="",BI$72="STD",BI$72="A",BI$72="AES",BI$72="F",BI$72="Fiber")," ",IF(OR(BI$72="FS",BI$72="D",BI$72="DIS"),IF(MOD(BI73,9)=1,"—",16*BI73-15),IF(OR(BI$72="M",BI$72="MADI"),(BI$69-1)*144+17,IF(OR(BI$72="IPI",BI$72="IP in"),IF(MOD(BI73-1,9)=0,"—",16*BI73-15),"Err"))))</f>
        <v>—</v>
      </c>
      <c r="BJ74" s="7" t="str">
        <f>IF(OR(BI$72="S",BI$72="",BI$72="STD",BI$72="A",BI$72="AES",BI$72="F",BI$72="Fiber")," ",IF(OR(BI$72="FS",BI$72="D",BI$72="DIS"),IF(MOD(BI73,9)=1,"—",16*BI73),IF(OR(BI$72="M",BI$72="MADI"),(BI$69-1)*144+80,IF(OR(BI$72="IPI",BI$72="IP in"),IF(MOD(BI73-1,9)=0,"—",16*BI73),"Err"))))</f>
        <v>—</v>
      </c>
      <c r="BK74" s="9" t="str">
        <f>IF(OR(BK$72="S",BK$72="",BK$72="STD",BK$72="A",BK$72="AES",BK$72="F",BK$72="Fiber")," ",IF(OR(BK$72="FS",BK$72="D",BK$72="DIS"),IF(MOD(BK73,9)=1,"—",16*BK73-15),IF(OR(BK$72="M",BK$72="MADI"),(BK$69-1)*144+17,IF(OR(BK$72="IPI",BK$72="IP in"),IF(MOD(BK73-1,9)=0,"—",16*BK73-15),"Err"))))</f>
        <v>—</v>
      </c>
      <c r="BL74" s="7" t="str">
        <f>IF(OR(BK$72="S",BK$72="",BK$72="STD",BK$72="A",BK$72="AES",BK$72="F",BK$72="Fiber")," ",IF(OR(BK$72="FS",BK$72="D",BK$72="DIS"),IF(MOD(BK73,9)=1,"—",16*BK73),IF(OR(BK$72="M",BK$72="MADI"),(BK$69-1)*144+80,IF(OR(BK$72="IPI",BK$72="IP in"),IF(MOD(BK73-1,9)=0,"—",16*BK73),"Err"))))</f>
        <v>—</v>
      </c>
      <c r="BM74" s="16"/>
      <c r="BN74" s="13" t="s">
        <v>23</v>
      </c>
    </row>
    <row r="75" spans="1:66" x14ac:dyDescent="0.25">
      <c r="A75" s="8">
        <f>(A$69)*9-7</f>
        <v>569</v>
      </c>
      <c r="B75" s="6"/>
      <c r="C75" s="8">
        <f>(C$69)*9-7</f>
        <v>560</v>
      </c>
      <c r="D75" s="6"/>
      <c r="E75" s="8">
        <f>(E$69)*9-7</f>
        <v>551</v>
      </c>
      <c r="F75" s="6"/>
      <c r="G75" s="8">
        <f>(G$69)*9-7</f>
        <v>542</v>
      </c>
      <c r="H75" s="6"/>
      <c r="I75" s="8">
        <f>(I$69)*9-7</f>
        <v>533</v>
      </c>
      <c r="J75" s="6"/>
      <c r="K75" s="8">
        <f>(K$69)*9-7</f>
        <v>524</v>
      </c>
      <c r="L75" s="6"/>
      <c r="M75" s="8">
        <f>(M$69)*9-7</f>
        <v>515</v>
      </c>
      <c r="N75" s="6"/>
      <c r="O75" s="8">
        <f>(O$69)*9-7</f>
        <v>506</v>
      </c>
      <c r="P75" s="6"/>
      <c r="Q75" s="8">
        <f>(Q$69)*9-7</f>
        <v>497</v>
      </c>
      <c r="R75" s="6"/>
      <c r="S75" s="8">
        <f>(S$69)*9-7</f>
        <v>488</v>
      </c>
      <c r="T75" s="6"/>
      <c r="U75" s="8">
        <f>(U$69)*9-7</f>
        <v>479</v>
      </c>
      <c r="V75" s="6"/>
      <c r="W75" s="8">
        <f>(W$69)*9-7</f>
        <v>470</v>
      </c>
      <c r="X75" s="6"/>
      <c r="Y75" s="8">
        <f>(Y$69)*9-7</f>
        <v>461</v>
      </c>
      <c r="Z75" s="6"/>
      <c r="AA75" s="8">
        <f>(AA$69)*9-7</f>
        <v>452</v>
      </c>
      <c r="AB75" s="6"/>
      <c r="AC75" s="8">
        <f>(AC$69)*9-7</f>
        <v>443</v>
      </c>
      <c r="AD75" s="6"/>
      <c r="AE75" s="8">
        <f>(AE$69)*9-7</f>
        <v>434</v>
      </c>
      <c r="AF75" s="6"/>
      <c r="AG75" s="8">
        <f>(AG$69)*9-7</f>
        <v>281</v>
      </c>
      <c r="AH75" s="6"/>
      <c r="AI75" s="8">
        <f>(AI$69)*9-7</f>
        <v>272</v>
      </c>
      <c r="AJ75" s="6"/>
      <c r="AK75" s="8">
        <f>(AK$69)*9-7</f>
        <v>263</v>
      </c>
      <c r="AL75" s="6"/>
      <c r="AM75" s="8">
        <f>(AM$69)*9-7</f>
        <v>254</v>
      </c>
      <c r="AN75" s="6"/>
      <c r="AO75" s="8">
        <f>(AO$69)*9-7</f>
        <v>245</v>
      </c>
      <c r="AP75" s="6"/>
      <c r="AQ75" s="8">
        <f>(AQ$69)*9-7</f>
        <v>236</v>
      </c>
      <c r="AR75" s="6"/>
      <c r="AS75" s="8">
        <f>(AS$69)*9-7</f>
        <v>227</v>
      </c>
      <c r="AT75" s="6"/>
      <c r="AU75" s="8">
        <f>(AU$69)*9-7</f>
        <v>218</v>
      </c>
      <c r="AV75" s="6"/>
      <c r="AW75" s="8">
        <f>(AW$69)*9-7</f>
        <v>209</v>
      </c>
      <c r="AX75" s="6"/>
      <c r="AY75" s="8">
        <f>(AY$69)*9-7</f>
        <v>200</v>
      </c>
      <c r="AZ75" s="6"/>
      <c r="BA75" s="8">
        <f>(BA$69)*9-7</f>
        <v>191</v>
      </c>
      <c r="BB75" s="6"/>
      <c r="BC75" s="8">
        <f>(BC$69)*9-7</f>
        <v>182</v>
      </c>
      <c r="BD75" s="6"/>
      <c r="BE75" s="8">
        <f>(BE$69)*9-7</f>
        <v>173</v>
      </c>
      <c r="BF75" s="6"/>
      <c r="BG75" s="8">
        <f>(BG$69)*9-7</f>
        <v>164</v>
      </c>
      <c r="BH75" s="6"/>
      <c r="BI75" s="8">
        <f>(BI$69)*9-7</f>
        <v>155</v>
      </c>
      <c r="BJ75" s="6"/>
      <c r="BK75" s="8">
        <f>(BK$69)*9-7</f>
        <v>146</v>
      </c>
      <c r="BL75" s="6"/>
      <c r="BM75" s="17"/>
      <c r="BN75" s="15" t="s">
        <v>15</v>
      </c>
    </row>
    <row r="76" spans="1:66" x14ac:dyDescent="0.25">
      <c r="A76" s="9">
        <f>IF(OR(A$72="S",A$72="",A$72="STD",A$72="A",A$72="AES",A$72="F",A$72="Fiber")," ",IF(OR(A$72="FS",A$72="D",A$72="DIS"),IF(MOD(A75,9)=1,"—",16*A75-15),IF(OR(A$72="M",A$72="MADI"),(A$69-1)*144+17,IF(OR(A$72="IPI",A$72="IP in"),IF(MOD(A75-1,9)=0,"—",16*A75-15),"Err"))))</f>
        <v>9089</v>
      </c>
      <c r="B76" s="7">
        <f>IF(OR(A$72="S",A$72="",A$72="STD",A$72="A",A$72="AES",A$72="F",A$72="Fiber")," ",IF(OR(A$72="FS",A$72="D",A$72="DIS"),IF(MOD(A75,9)=1,"—",16*A75),IF(OR(A$72="M",A$72="MADI"),(A$69-1)*144+80,IF(OR(A$72="IPI",A$72="IP in"),IF(MOD(A75-1,9)=0,"—",16*A75),"Err"))))</f>
        <v>9104</v>
      </c>
      <c r="C76" s="9">
        <f>IF(OR(C$72="S",C$72="",C$72="STD",C$72="A",C$72="AES",C$72="F",C$72="Fiber")," ",IF(OR(C$72="FS",C$72="D",C$72="DIS"),IF(MOD(C75,9)=1,"—",16*C75-15),IF(OR(C$72="M",C$72="MADI"),(C$69-1)*144+17,IF(OR(C$72="IPI",C$72="IP in"),IF(MOD(C75-1,9)=0,"—",16*C75-15),"Err"))))</f>
        <v>8945</v>
      </c>
      <c r="D76" s="7">
        <f>IF(OR(C$72="S",C$72="",C$72="STD",C$72="A",C$72="AES",C$72="F",C$72="Fiber")," ",IF(OR(C$72="FS",C$72="D",C$72="DIS"),IF(MOD(C75,9)=1,"—",16*C75),IF(OR(C$72="M",C$72="MADI"),(C$69-1)*144+80,IF(OR(C$72="IPI",C$72="IP in"),IF(MOD(C75-1,9)=0,"—",16*C75),"Err"))))</f>
        <v>8960</v>
      </c>
      <c r="E76" s="9">
        <f>IF(OR(E$72="S",E$72="",E$72="STD",E$72="A",E$72="AES",E$72="F",E$72="Fiber")," ",IF(OR(E$72="FS",E$72="D",E$72="DIS"),IF(MOD(E75,9)=1,"—",16*E75-15),IF(OR(E$72="M",E$72="MADI"),(E$69-1)*144+17,IF(OR(E$72="IPI",E$72="IP in"),IF(MOD(E75-1,9)=0,"—",16*E75-15),"Err"))))</f>
        <v>8801</v>
      </c>
      <c r="F76" s="7">
        <f>IF(OR(E$72="S",E$72="",E$72="STD",E$72="A",E$72="AES",E$72="F",E$72="Fiber")," ",IF(OR(E$72="FS",E$72="D",E$72="DIS"),IF(MOD(E75,9)=1,"—",16*E75),IF(OR(E$72="M",E$72="MADI"),(E$69-1)*144+80,IF(OR(E$72="IPI",E$72="IP in"),IF(MOD(E75-1,9)=0,"—",16*E75),"Err"))))</f>
        <v>8816</v>
      </c>
      <c r="G76" s="9">
        <f>IF(OR(G$72="S",G$72="",G$72="STD",G$72="A",G$72="AES",G$72="F",G$72="Fiber")," ",IF(OR(G$72="FS",G$72="D",G$72="DIS"),IF(MOD(G75,9)=1,"—",16*G75-15),IF(OR(G$72="M",G$72="MADI"),(G$69-1)*144+17,IF(OR(G$72="IPI",G$72="IP in"),IF(MOD(G75-1,9)=0,"—",16*G75-15),"Err"))))</f>
        <v>8657</v>
      </c>
      <c r="H76" s="7">
        <f>IF(OR(G$72="S",G$72="",G$72="STD",G$72="A",G$72="AES",G$72="F",G$72="Fiber")," ",IF(OR(G$72="FS",G$72="D",G$72="DIS"),IF(MOD(G75,9)=1,"—",16*G75),IF(OR(G$72="M",G$72="MADI"),(G$69-1)*144+80,IF(OR(G$72="IPI",G$72="IP in"),IF(MOD(G75-1,9)=0,"—",16*G75),"Err"))))</f>
        <v>8672</v>
      </c>
      <c r="I76" s="9">
        <f>IF(OR(I$72="S",I$72="",I$72="STD",I$72="A",I$72="AES",I$72="F",I$72="Fiber")," ",IF(OR(I$72="FS",I$72="D",I$72="DIS"),IF(MOD(I75,9)=1,"—",16*I75-15),IF(OR(I$72="M",I$72="MADI"),(I$69-1)*144+17,IF(OR(I$72="IPI",I$72="IP in"),IF(MOD(I75-1,9)=0,"—",16*I75-15),"Err"))))</f>
        <v>8513</v>
      </c>
      <c r="J76" s="7">
        <f>IF(OR(I$72="S",I$72="",I$72="STD",I$72="A",I$72="AES",I$72="F",I$72="Fiber")," ",IF(OR(I$72="FS",I$72="D",I$72="DIS"),IF(MOD(I75,9)=1,"—",16*I75),IF(OR(I$72="M",I$72="MADI"),(I$69-1)*144+80,IF(OR(I$72="IPI",I$72="IP in"),IF(MOD(I75-1,9)=0,"—",16*I75),"Err"))))</f>
        <v>8528</v>
      </c>
      <c r="K76" s="9">
        <f>IF(OR(K$72="S",K$72="",K$72="STD",K$72="A",K$72="AES",K$72="F",K$72="Fiber")," ",IF(OR(K$72="FS",K$72="D",K$72="DIS"),IF(MOD(K75,9)=1,"—",16*K75-15),IF(OR(K$72="M",K$72="MADI"),(K$69-1)*144+17,IF(OR(K$72="IPI",K$72="IP in"),IF(MOD(K75-1,9)=0,"—",16*K75-15),"Err"))))</f>
        <v>8369</v>
      </c>
      <c r="L76" s="7">
        <f>IF(OR(K$72="S",K$72="",K$72="STD",K$72="A",K$72="AES",K$72="F",K$72="Fiber")," ",IF(OR(K$72="FS",K$72="D",K$72="DIS"),IF(MOD(K75,9)=1,"—",16*K75),IF(OR(K$72="M",K$72="MADI"),(K$69-1)*144+80,IF(OR(K$72="IPI",K$72="IP in"),IF(MOD(K75-1,9)=0,"—",16*K75),"Err"))))</f>
        <v>8384</v>
      </c>
      <c r="M76" s="9">
        <f>IF(OR(M$72="S",M$72="",M$72="STD",M$72="A",M$72="AES",M$72="F",M$72="Fiber")," ",IF(OR(M$72="FS",M$72="D",M$72="DIS"),IF(MOD(M75,9)=1,"—",16*M75-15),IF(OR(M$72="M",M$72="MADI"),(M$69-1)*144+17,IF(OR(M$72="IPI",M$72="IP in"),IF(MOD(M75-1,9)=0,"—",16*M75-15),"Err"))))</f>
        <v>8225</v>
      </c>
      <c r="N76" s="7">
        <f>IF(OR(M$72="S",M$72="",M$72="STD",M$72="A",M$72="AES",M$72="F",M$72="Fiber")," ",IF(OR(M$72="FS",M$72="D",M$72="DIS"),IF(MOD(M75,9)=1,"—",16*M75),IF(OR(M$72="M",M$72="MADI"),(M$69-1)*144+80,IF(OR(M$72="IPI",M$72="IP in"),IF(MOD(M75-1,9)=0,"—",16*M75),"Err"))))</f>
        <v>8240</v>
      </c>
      <c r="O76" s="9">
        <f>IF(OR(O$72="S",O$72="",O$72="STD",O$72="A",O$72="AES",O$72="F",O$72="Fiber")," ",IF(OR(O$72="FS",O$72="D",O$72="DIS"),IF(MOD(O75,9)=1,"—",16*O75-15),IF(OR(O$72="M",O$72="MADI"),(O$69-1)*144+17,IF(OR(O$72="IPI",O$72="IP in"),IF(MOD(O75-1,9)=0,"—",16*O75-15),"Err"))))</f>
        <v>8081</v>
      </c>
      <c r="P76" s="7">
        <f>IF(OR(O$72="S",O$72="",O$72="STD",O$72="A",O$72="AES",O$72="F",O$72="Fiber")," ",IF(OR(O$72="FS",O$72="D",O$72="DIS"),IF(MOD(O75,9)=1,"—",16*O75),IF(OR(O$72="M",O$72="MADI"),(O$69-1)*144+80,IF(OR(O$72="IPI",O$72="IP in"),IF(MOD(O75-1,9)=0,"—",16*O75),"Err"))))</f>
        <v>8096</v>
      </c>
      <c r="Q76" s="9">
        <f>IF(OR(Q$72="S",Q$72="",Q$72="STD",Q$72="A",Q$72="AES",Q$72="F",Q$72="Fiber")," ",IF(OR(Q$72="FS",Q$72="D",Q$72="DIS"),IF(MOD(Q75,9)=1,"—",16*Q75-15),IF(OR(Q$72="M",Q$72="MADI"),(Q$69-1)*144+17,IF(OR(Q$72="IPI",Q$72="IP in"),IF(MOD(Q75-1,9)=0,"—",16*Q75-15),"Err"))))</f>
        <v>7937</v>
      </c>
      <c r="R76" s="7">
        <f>IF(OR(Q$72="S",Q$72="",Q$72="STD",Q$72="A",Q$72="AES",Q$72="F",Q$72="Fiber")," ",IF(OR(Q$72="FS",Q$72="D",Q$72="DIS"),IF(MOD(Q75,9)=1,"—",16*Q75),IF(OR(Q$72="M",Q$72="MADI"),(Q$69-1)*144+80,IF(OR(Q$72="IPI",Q$72="IP in"),IF(MOD(Q75-1,9)=0,"—",16*Q75),"Err"))))</f>
        <v>7952</v>
      </c>
      <c r="S76" s="9">
        <f>IF(OR(S$72="S",S$72="",S$72="STD",S$72="A",S$72="AES",S$72="F",S$72="Fiber")," ",IF(OR(S$72="FS",S$72="D",S$72="DIS"),IF(MOD(S75,9)=1,"—",16*S75-15),IF(OR(S$72="M",S$72="MADI"),(S$69-1)*144+17,IF(OR(S$72="IPI",S$72="IP in"),IF(MOD(S75-1,9)=0,"—",16*S75-15),"Err"))))</f>
        <v>7793</v>
      </c>
      <c r="T76" s="7">
        <f>IF(OR(S$72="S",S$72="",S$72="STD",S$72="A",S$72="AES",S$72="F",S$72="Fiber")," ",IF(OR(S$72="FS",S$72="D",S$72="DIS"),IF(MOD(S75,9)=1,"—",16*S75),IF(OR(S$72="M",S$72="MADI"),(S$69-1)*144+80,IF(OR(S$72="IPI",S$72="IP in"),IF(MOD(S75-1,9)=0,"—",16*S75),"Err"))))</f>
        <v>7808</v>
      </c>
      <c r="U76" s="9">
        <f>IF(OR(U$72="S",U$72="",U$72="STD",U$72="A",U$72="AES",U$72="F",U$72="Fiber")," ",IF(OR(U$72="FS",U$72="D",U$72="DIS"),IF(MOD(U75,9)=1,"—",16*U75-15),IF(OR(U$72="M",U$72="MADI"),(U$69-1)*144+17,IF(OR(U$72="IPI",U$72="IP in"),IF(MOD(U75-1,9)=0,"—",16*U75-15),"Err"))))</f>
        <v>7649</v>
      </c>
      <c r="V76" s="7">
        <f>IF(OR(U$72="S",U$72="",U$72="STD",U$72="A",U$72="AES",U$72="F",U$72="Fiber")," ",IF(OR(U$72="FS",U$72="D",U$72="DIS"),IF(MOD(U75,9)=1,"—",16*U75),IF(OR(U$72="M",U$72="MADI"),(U$69-1)*144+80,IF(OR(U$72="IPI",U$72="IP in"),IF(MOD(U75-1,9)=0,"—",16*U75),"Err"))))</f>
        <v>7664</v>
      </c>
      <c r="W76" s="9">
        <f>IF(OR(W$72="S",W$72="",W$72="STD",W$72="A",W$72="AES",W$72="F",W$72="Fiber")," ",IF(OR(W$72="FS",W$72="D",W$72="DIS"),IF(MOD(W75,9)=1,"—",16*W75-15),IF(OR(W$72="M",W$72="MADI"),(W$69-1)*144+17,IF(OR(W$72="IPI",W$72="IP in"),IF(MOD(W75-1,9)=0,"—",16*W75-15),"Err"))))</f>
        <v>7505</v>
      </c>
      <c r="X76" s="7">
        <f>IF(OR(W$72="S",W$72="",W$72="STD",W$72="A",W$72="AES",W$72="F",W$72="Fiber")," ",IF(OR(W$72="FS",W$72="D",W$72="DIS"),IF(MOD(W75,9)=1,"—",16*W75),IF(OR(W$72="M",W$72="MADI"),(W$69-1)*144+80,IF(OR(W$72="IPI",W$72="IP in"),IF(MOD(W75-1,9)=0,"—",16*W75),"Err"))))</f>
        <v>7520</v>
      </c>
      <c r="Y76" s="9">
        <f>IF(OR(Y$72="S",Y$72="",Y$72="STD",Y$72="A",Y$72="AES",Y$72="F",Y$72="Fiber")," ",IF(OR(Y$72="FS",Y$72="D",Y$72="DIS"),IF(MOD(Y75,9)=1,"—",16*Y75-15),IF(OR(Y$72="M",Y$72="MADI"),(Y$69-1)*144+17,IF(OR(Y$72="IPI",Y$72="IP in"),IF(MOD(Y75-1,9)=0,"—",16*Y75-15),"Err"))))</f>
        <v>7361</v>
      </c>
      <c r="Z76" s="7">
        <f>IF(OR(Y$72="S",Y$72="",Y$72="STD",Y$72="A",Y$72="AES",Y$72="F",Y$72="Fiber")," ",IF(OR(Y$72="FS",Y$72="D",Y$72="DIS"),IF(MOD(Y75,9)=1,"—",16*Y75),IF(OR(Y$72="M",Y$72="MADI"),(Y$69-1)*144+80,IF(OR(Y$72="IPI",Y$72="IP in"),IF(MOD(Y75-1,9)=0,"—",16*Y75),"Err"))))</f>
        <v>7376</v>
      </c>
      <c r="AA76" s="9">
        <f>IF(OR(AA$72="S",AA$72="",AA$72="STD",AA$72="A",AA$72="AES",AA$72="F",AA$72="Fiber")," ",IF(OR(AA$72="FS",AA$72="D",AA$72="DIS"),IF(MOD(AA75,9)=1,"—",16*AA75-15),IF(OR(AA$72="M",AA$72="MADI"),(AA$69-1)*144+17,IF(OR(AA$72="IPI",AA$72="IP in"),IF(MOD(AA75-1,9)=0,"—",16*AA75-15),"Err"))))</f>
        <v>7217</v>
      </c>
      <c r="AB76" s="7">
        <f>IF(OR(AA$72="S",AA$72="",AA$72="STD",AA$72="A",AA$72="AES",AA$72="F",AA$72="Fiber")," ",IF(OR(AA$72="FS",AA$72="D",AA$72="DIS"),IF(MOD(AA75,9)=1,"—",16*AA75),IF(OR(AA$72="M",AA$72="MADI"),(AA$69-1)*144+80,IF(OR(AA$72="IPI",AA$72="IP in"),IF(MOD(AA75-1,9)=0,"—",16*AA75),"Err"))))</f>
        <v>7232</v>
      </c>
      <c r="AC76" s="9">
        <f>IF(OR(AC$72="S",AC$72="",AC$72="STD",AC$72="A",AC$72="AES",AC$72="F",AC$72="Fiber")," ",IF(OR(AC$72="FS",AC$72="D",AC$72="DIS"),IF(MOD(AC75,9)=1,"—",16*AC75-15),IF(OR(AC$72="M",AC$72="MADI"),(AC$69-1)*144+17,IF(OR(AC$72="IPI",AC$72="IP in"),IF(MOD(AC75-1,9)=0,"—",16*AC75-15),"Err"))))</f>
        <v>7073</v>
      </c>
      <c r="AD76" s="7">
        <f>IF(OR(AC$72="S",AC$72="",AC$72="STD",AC$72="A",AC$72="AES",AC$72="F",AC$72="Fiber")," ",IF(OR(AC$72="FS",AC$72="D",AC$72="DIS"),IF(MOD(AC75,9)=1,"—",16*AC75),IF(OR(AC$72="M",AC$72="MADI"),(AC$69-1)*144+80,IF(OR(AC$72="IPI",AC$72="IP in"),IF(MOD(AC75-1,9)=0,"—",16*AC75),"Err"))))</f>
        <v>7088</v>
      </c>
      <c r="AE76" s="9">
        <f>IF(OR(AE$72="S",AE$72="",AE$72="STD",AE$72="A",AE$72="AES",AE$72="F",AE$72="Fiber")," ",IF(OR(AE$72="FS",AE$72="D",AE$72="DIS"),IF(MOD(AE75,9)=1,"—",16*AE75-15),IF(OR(AE$72="M",AE$72="MADI"),(AE$69-1)*144+17,IF(OR(AE$72="IPI",AE$72="IP in"),IF(MOD(AE75-1,9)=0,"—",16*AE75-15),"Err"))))</f>
        <v>6929</v>
      </c>
      <c r="AF76" s="7">
        <f>IF(OR(AE$72="S",AE$72="",AE$72="STD",AE$72="A",AE$72="AES",AE$72="F",AE$72="Fiber")," ",IF(OR(AE$72="FS",AE$72="D",AE$72="DIS"),IF(MOD(AE75,9)=1,"—",16*AE75),IF(OR(AE$72="M",AE$72="MADI"),(AE$69-1)*144+80,IF(OR(AE$72="IPI",AE$72="IP in"),IF(MOD(AE75-1,9)=0,"—",16*AE75),"Err"))))</f>
        <v>6944</v>
      </c>
      <c r="AG76" s="9">
        <f>IF(OR(AG$72="S",AG$72="",AG$72="STD",AG$72="A",AG$72="AES",AG$72="F",AG$72="Fiber")," ",IF(OR(AG$72="FS",AG$72="D",AG$72="DIS"),IF(MOD(AG75,9)=1,"—",16*AG75-15),IF(OR(AG$72="M",AG$72="MADI"),(AG$69-1)*144+17,IF(OR(AG$72="IPI",AG$72="IP in"),IF(MOD(AG75-1,9)=0,"—",16*AG75-15),"Err"))))</f>
        <v>4481</v>
      </c>
      <c r="AH76" s="7">
        <f>IF(OR(AG$72="S",AG$72="",AG$72="STD",AG$72="A",AG$72="AES",AG$72="F",AG$72="Fiber")," ",IF(OR(AG$72="FS",AG$72="D",AG$72="DIS"),IF(MOD(AG75,9)=1,"—",16*AG75),IF(OR(AG$72="M",AG$72="MADI"),(AG$69-1)*144+80,IF(OR(AG$72="IPI",AG$72="IP in"),IF(MOD(AG75-1,9)=0,"—",16*AG75),"Err"))))</f>
        <v>4496</v>
      </c>
      <c r="AI76" s="9">
        <f>IF(OR(AI$72="S",AI$72="",AI$72="STD",AI$72="A",AI$72="AES",AI$72="F",AI$72="Fiber")," ",IF(OR(AI$72="FS",AI$72="D",AI$72="DIS"),IF(MOD(AI75,9)=1,"—",16*AI75-15),IF(OR(AI$72="M",AI$72="MADI"),(AI$69-1)*144+17,IF(OR(AI$72="IPI",AI$72="IP in"),IF(MOD(AI75-1,9)=0,"—",16*AI75-15),"Err"))))</f>
        <v>4337</v>
      </c>
      <c r="AJ76" s="7">
        <f>IF(OR(AI$72="S",AI$72="",AI$72="STD",AI$72="A",AI$72="AES",AI$72="F",AI$72="Fiber")," ",IF(OR(AI$72="FS",AI$72="D",AI$72="DIS"),IF(MOD(AI75,9)=1,"—",16*AI75),IF(OR(AI$72="M",AI$72="MADI"),(AI$69-1)*144+80,IF(OR(AI$72="IPI",AI$72="IP in"),IF(MOD(AI75-1,9)=0,"—",16*AI75),"Err"))))</f>
        <v>4352</v>
      </c>
      <c r="AK76" s="9">
        <f>IF(OR(AK$72="S",AK$72="",AK$72="STD",AK$72="A",AK$72="AES",AK$72="F",AK$72="Fiber")," ",IF(OR(AK$72="FS",AK$72="D",AK$72="DIS"),IF(MOD(AK75,9)=1,"—",16*AK75-15),IF(OR(AK$72="M",AK$72="MADI"),(AK$69-1)*144+17,IF(OR(AK$72="IPI",AK$72="IP in"),IF(MOD(AK75-1,9)=0,"—",16*AK75-15),"Err"))))</f>
        <v>4193</v>
      </c>
      <c r="AL76" s="7">
        <f>IF(OR(AK$72="S",AK$72="",AK$72="STD",AK$72="A",AK$72="AES",AK$72="F",AK$72="Fiber")," ",IF(OR(AK$72="FS",AK$72="D",AK$72="DIS"),IF(MOD(AK75,9)=1,"—",16*AK75),IF(OR(AK$72="M",AK$72="MADI"),(AK$69-1)*144+80,IF(OR(AK$72="IPI",AK$72="IP in"),IF(MOD(AK75-1,9)=0,"—",16*AK75),"Err"))))</f>
        <v>4208</v>
      </c>
      <c r="AM76" s="9">
        <f>IF(OR(AM$72="S",AM$72="",AM$72="STD",AM$72="A",AM$72="AES",AM$72="F",AM$72="Fiber")," ",IF(OR(AM$72="FS",AM$72="D",AM$72="DIS"),IF(MOD(AM75,9)=1,"—",16*AM75-15),IF(OR(AM$72="M",AM$72="MADI"),(AM$69-1)*144+17,IF(OR(AM$72="IPI",AM$72="IP in"),IF(MOD(AM75-1,9)=0,"—",16*AM75-15),"Err"))))</f>
        <v>4049</v>
      </c>
      <c r="AN76" s="7">
        <f>IF(OR(AM$72="S",AM$72="",AM$72="STD",AM$72="A",AM$72="AES",AM$72="F",AM$72="Fiber")," ",IF(OR(AM$72="FS",AM$72="D",AM$72="DIS"),IF(MOD(AM75,9)=1,"—",16*AM75),IF(OR(AM$72="M",AM$72="MADI"),(AM$69-1)*144+80,IF(OR(AM$72="IPI",AM$72="IP in"),IF(MOD(AM75-1,9)=0,"—",16*AM75),"Err"))))</f>
        <v>4064</v>
      </c>
      <c r="AO76" s="9">
        <f>IF(OR(AO$72="S",AO$72="",AO$72="STD",AO$72="A",AO$72="AES",AO$72="F",AO$72="Fiber")," ",IF(OR(AO$72="FS",AO$72="D",AO$72="DIS"),IF(MOD(AO75,9)=1,"—",16*AO75-15),IF(OR(AO$72="M",AO$72="MADI"),(AO$69-1)*144+17,IF(OR(AO$72="IPI",AO$72="IP in"),IF(MOD(AO75-1,9)=0,"—",16*AO75-15),"Err"))))</f>
        <v>3905</v>
      </c>
      <c r="AP76" s="7">
        <f>IF(OR(AO$72="S",AO$72="",AO$72="STD",AO$72="A",AO$72="AES",AO$72="F",AO$72="Fiber")," ",IF(OR(AO$72="FS",AO$72="D",AO$72="DIS"),IF(MOD(AO75,9)=1,"—",16*AO75),IF(OR(AO$72="M",AO$72="MADI"),(AO$69-1)*144+80,IF(OR(AO$72="IPI",AO$72="IP in"),IF(MOD(AO75-1,9)=0,"—",16*AO75),"Err"))))</f>
        <v>3920</v>
      </c>
      <c r="AQ76" s="9">
        <f>IF(OR(AQ$72="S",AQ$72="",AQ$72="STD",AQ$72="A",AQ$72="AES",AQ$72="F",AQ$72="Fiber")," ",IF(OR(AQ$72="FS",AQ$72="D",AQ$72="DIS"),IF(MOD(AQ75,9)=1,"—",16*AQ75-15),IF(OR(AQ$72="M",AQ$72="MADI"),(AQ$69-1)*144+17,IF(OR(AQ$72="IPI",AQ$72="IP in"),IF(MOD(AQ75-1,9)=0,"—",16*AQ75-15),"Err"))))</f>
        <v>3761</v>
      </c>
      <c r="AR76" s="7">
        <f>IF(OR(AQ$72="S",AQ$72="",AQ$72="STD",AQ$72="A",AQ$72="AES",AQ$72="F",AQ$72="Fiber")," ",IF(OR(AQ$72="FS",AQ$72="D",AQ$72="DIS"),IF(MOD(AQ75,9)=1,"—",16*AQ75),IF(OR(AQ$72="M",AQ$72="MADI"),(AQ$69-1)*144+80,IF(OR(AQ$72="IPI",AQ$72="IP in"),IF(MOD(AQ75-1,9)=0,"—",16*AQ75),"Err"))))</f>
        <v>3776</v>
      </c>
      <c r="AS76" s="9">
        <f>IF(OR(AS$72="S",AS$72="",AS$72="STD",AS$72="A",AS$72="AES",AS$72="F",AS$72="Fiber")," ",IF(OR(AS$72="FS",AS$72="D",AS$72="DIS"),IF(MOD(AS75,9)=1,"—",16*AS75-15),IF(OR(AS$72="M",AS$72="MADI"),(AS$69-1)*144+17,IF(OR(AS$72="IPI",AS$72="IP in"),IF(MOD(AS75-1,9)=0,"—",16*AS75-15),"Err"))))</f>
        <v>3617</v>
      </c>
      <c r="AT76" s="7">
        <f>IF(OR(AS$72="S",AS$72="",AS$72="STD",AS$72="A",AS$72="AES",AS$72="F",AS$72="Fiber")," ",IF(OR(AS$72="FS",AS$72="D",AS$72="DIS"),IF(MOD(AS75,9)=1,"—",16*AS75),IF(OR(AS$72="M",AS$72="MADI"),(AS$69-1)*144+80,IF(OR(AS$72="IPI",AS$72="IP in"),IF(MOD(AS75-1,9)=0,"—",16*AS75),"Err"))))</f>
        <v>3632</v>
      </c>
      <c r="AU76" s="9">
        <f>IF(OR(AU$72="S",AU$72="",AU$72="STD",AU$72="A",AU$72="AES",AU$72="F",AU$72="Fiber")," ",IF(OR(AU$72="FS",AU$72="D",AU$72="DIS"),IF(MOD(AU75,9)=1,"—",16*AU75-15),IF(OR(AU$72="M",AU$72="MADI"),(AU$69-1)*144+17,IF(OR(AU$72="IPI",AU$72="IP in"),IF(MOD(AU75-1,9)=0,"—",16*AU75-15),"Err"))))</f>
        <v>3473</v>
      </c>
      <c r="AV76" s="7">
        <f>IF(OR(AU$72="S",AU$72="",AU$72="STD",AU$72="A",AU$72="AES",AU$72="F",AU$72="Fiber")," ",IF(OR(AU$72="FS",AU$72="D",AU$72="DIS"),IF(MOD(AU75,9)=1,"—",16*AU75),IF(OR(AU$72="M",AU$72="MADI"),(AU$69-1)*144+80,IF(OR(AU$72="IPI",AU$72="IP in"),IF(MOD(AU75-1,9)=0,"—",16*AU75),"Err"))))</f>
        <v>3488</v>
      </c>
      <c r="AW76" s="9">
        <f>IF(OR(AW$72="S",AW$72="",AW$72="STD",AW$72="A",AW$72="AES",AW$72="F",AW$72="Fiber")," ",IF(OR(AW$72="FS",AW$72="D",AW$72="DIS"),IF(MOD(AW75,9)=1,"—",16*AW75-15),IF(OR(AW$72="M",AW$72="MADI"),(AW$69-1)*144+17,IF(OR(AW$72="IPI",AW$72="IP in"),IF(MOD(AW75-1,9)=0,"—",16*AW75-15),"Err"))))</f>
        <v>3329</v>
      </c>
      <c r="AX76" s="7">
        <f>IF(OR(AW$72="S",AW$72="",AW$72="STD",AW$72="A",AW$72="AES",AW$72="F",AW$72="Fiber")," ",IF(OR(AW$72="FS",AW$72="D",AW$72="DIS"),IF(MOD(AW75,9)=1,"—",16*AW75),IF(OR(AW$72="M",AW$72="MADI"),(AW$69-1)*144+80,IF(OR(AW$72="IPI",AW$72="IP in"),IF(MOD(AW75-1,9)=0,"—",16*AW75),"Err"))))</f>
        <v>3344</v>
      </c>
      <c r="AY76" s="9">
        <f>IF(OR(AY$72="S",AY$72="",AY$72="STD",AY$72="A",AY$72="AES",AY$72="F",AY$72="Fiber")," ",IF(OR(AY$72="FS",AY$72="D",AY$72="DIS"),IF(MOD(AY75,9)=1,"—",16*AY75-15),IF(OR(AY$72="M",AY$72="MADI"),(AY$69-1)*144+17,IF(OR(AY$72="IPI",AY$72="IP in"),IF(MOD(AY75-1,9)=0,"—",16*AY75-15),"Err"))))</f>
        <v>3185</v>
      </c>
      <c r="AZ76" s="7">
        <f>IF(OR(AY$72="S",AY$72="",AY$72="STD",AY$72="A",AY$72="AES",AY$72="F",AY$72="Fiber")," ",IF(OR(AY$72="FS",AY$72="D",AY$72="DIS"),IF(MOD(AY75,9)=1,"—",16*AY75),IF(OR(AY$72="M",AY$72="MADI"),(AY$69-1)*144+80,IF(OR(AY$72="IPI",AY$72="IP in"),IF(MOD(AY75-1,9)=0,"—",16*AY75),"Err"))))</f>
        <v>3200</v>
      </c>
      <c r="BA76" s="9">
        <f>IF(OR(BA$72="S",BA$72="",BA$72="STD",BA$72="A",BA$72="AES",BA$72="F",BA$72="Fiber")," ",IF(OR(BA$72="FS",BA$72="D",BA$72="DIS"),IF(MOD(BA75,9)=1,"—",16*BA75-15),IF(OR(BA$72="M",BA$72="MADI"),(BA$69-1)*144+17,IF(OR(BA$72="IPI",BA$72="IP in"),IF(MOD(BA75-1,9)=0,"—",16*BA75-15),"Err"))))</f>
        <v>3041</v>
      </c>
      <c r="BB76" s="7">
        <f>IF(OR(BA$72="S",BA$72="",BA$72="STD",BA$72="A",BA$72="AES",BA$72="F",BA$72="Fiber")," ",IF(OR(BA$72="FS",BA$72="D",BA$72="DIS"),IF(MOD(BA75,9)=1,"—",16*BA75),IF(OR(BA$72="M",BA$72="MADI"),(BA$69-1)*144+80,IF(OR(BA$72="IPI",BA$72="IP in"),IF(MOD(BA75-1,9)=0,"—",16*BA75),"Err"))))</f>
        <v>3056</v>
      </c>
      <c r="BC76" s="9">
        <f>IF(OR(BC$72="S",BC$72="",BC$72="STD",BC$72="A",BC$72="AES",BC$72="F",BC$72="Fiber")," ",IF(OR(BC$72="FS",BC$72="D",BC$72="DIS"),IF(MOD(BC75,9)=1,"—",16*BC75-15),IF(OR(BC$72="M",BC$72="MADI"),(BC$69-1)*144+17,IF(OR(BC$72="IPI",BC$72="IP in"),IF(MOD(BC75-1,9)=0,"—",16*BC75-15),"Err"))))</f>
        <v>2897</v>
      </c>
      <c r="BD76" s="7">
        <f>IF(OR(BC$72="S",BC$72="",BC$72="STD",BC$72="A",BC$72="AES",BC$72="F",BC$72="Fiber")," ",IF(OR(BC$72="FS",BC$72="D",BC$72="DIS"),IF(MOD(BC75,9)=1,"—",16*BC75),IF(OR(BC$72="M",BC$72="MADI"),(BC$69-1)*144+80,IF(OR(BC$72="IPI",BC$72="IP in"),IF(MOD(BC75-1,9)=0,"—",16*BC75),"Err"))))</f>
        <v>2912</v>
      </c>
      <c r="BE76" s="9">
        <f>IF(OR(BE$72="S",BE$72="",BE$72="STD",BE$72="A",BE$72="AES",BE$72="F",BE$72="Fiber")," ",IF(OR(BE$72="FS",BE$72="D",BE$72="DIS"),IF(MOD(BE75,9)=1,"—",16*BE75-15),IF(OR(BE$72="M",BE$72="MADI"),(BE$69-1)*144+17,IF(OR(BE$72="IPI",BE$72="IP in"),IF(MOD(BE75-1,9)=0,"—",16*BE75-15),"Err"))))</f>
        <v>2753</v>
      </c>
      <c r="BF76" s="7">
        <f>IF(OR(BE$72="S",BE$72="",BE$72="STD",BE$72="A",BE$72="AES",BE$72="F",BE$72="Fiber")," ",IF(OR(BE$72="FS",BE$72="D",BE$72="DIS"),IF(MOD(BE75,9)=1,"—",16*BE75),IF(OR(BE$72="M",BE$72="MADI"),(BE$69-1)*144+80,IF(OR(BE$72="IPI",BE$72="IP in"),IF(MOD(BE75-1,9)=0,"—",16*BE75),"Err"))))</f>
        <v>2768</v>
      </c>
      <c r="BG76" s="9">
        <f>IF(OR(BG$72="S",BG$72="",BG$72="STD",BG$72="A",BG$72="AES",BG$72="F",BG$72="Fiber")," ",IF(OR(BG$72="FS",BG$72="D",BG$72="DIS"),IF(MOD(BG75,9)=1,"—",16*BG75-15),IF(OR(BG$72="M",BG$72="MADI"),(BG$69-1)*144+17,IF(OR(BG$72="IPI",BG$72="IP in"),IF(MOD(BG75-1,9)=0,"—",16*BG75-15),"Err"))))</f>
        <v>2609</v>
      </c>
      <c r="BH76" s="7">
        <f>IF(OR(BG$72="S",BG$72="",BG$72="STD",BG$72="A",BG$72="AES",BG$72="F",BG$72="Fiber")," ",IF(OR(BG$72="FS",BG$72="D",BG$72="DIS"),IF(MOD(BG75,9)=1,"—",16*BG75),IF(OR(BG$72="M",BG$72="MADI"),(BG$69-1)*144+80,IF(OR(BG$72="IPI",BG$72="IP in"),IF(MOD(BG75-1,9)=0,"—",16*BG75),"Err"))))</f>
        <v>2624</v>
      </c>
      <c r="BI76" s="9">
        <f>IF(OR(BI$72="S",BI$72="",BI$72="STD",BI$72="A",BI$72="AES",BI$72="F",BI$72="Fiber")," ",IF(OR(BI$72="FS",BI$72="D",BI$72="DIS"),IF(MOD(BI75,9)=1,"—",16*BI75-15),IF(OR(BI$72="M",BI$72="MADI"),(BI$69-1)*144+17,IF(OR(BI$72="IPI",BI$72="IP in"),IF(MOD(BI75-1,9)=0,"—",16*BI75-15),"Err"))))</f>
        <v>2465</v>
      </c>
      <c r="BJ76" s="7">
        <f>IF(OR(BI$72="S",BI$72="",BI$72="STD",BI$72="A",BI$72="AES",BI$72="F",BI$72="Fiber")," ",IF(OR(BI$72="FS",BI$72="D",BI$72="DIS"),IF(MOD(BI75,9)=1,"—",16*BI75),IF(OR(BI$72="M",BI$72="MADI"),(BI$69-1)*144+80,IF(OR(BI$72="IPI",BI$72="IP in"),IF(MOD(BI75-1,9)=0,"—",16*BI75),"Err"))))</f>
        <v>2480</v>
      </c>
      <c r="BK76" s="9">
        <f>IF(OR(BK$72="S",BK$72="",BK$72="STD",BK$72="A",BK$72="AES",BK$72="F",BK$72="Fiber")," ",IF(OR(BK$72="FS",BK$72="D",BK$72="DIS"),IF(MOD(BK75,9)=1,"—",16*BK75-15),IF(OR(BK$72="M",BK$72="MADI"),(BK$69-1)*144+17,IF(OR(BK$72="IPI",BK$72="IP in"),IF(MOD(BK75-1,9)=0,"—",16*BK75-15),"Err"))))</f>
        <v>2321</v>
      </c>
      <c r="BL76" s="7">
        <f>IF(OR(BK$72="S",BK$72="",BK$72="STD",BK$72="A",BK$72="AES",BK$72="F",BK$72="Fiber")," ",IF(OR(BK$72="FS",BK$72="D",BK$72="DIS"),IF(MOD(BK75,9)=1,"—",16*BK75),IF(OR(BK$72="M",BK$72="MADI"),(BK$69-1)*144+80,IF(OR(BK$72="IPI",BK$72="IP in"),IF(MOD(BK75-1,9)=0,"—",16*BK75),"Err"))))</f>
        <v>2336</v>
      </c>
      <c r="BM76" s="11"/>
      <c r="BN76" s="13" t="s">
        <v>17</v>
      </c>
    </row>
    <row r="77" spans="1:66" x14ac:dyDescent="0.25">
      <c r="A77" s="8">
        <f>(A$69)*9-6</f>
        <v>570</v>
      </c>
      <c r="B77" s="6"/>
      <c r="C77" s="8">
        <f>(C$69)*9-6</f>
        <v>561</v>
      </c>
      <c r="D77" s="6"/>
      <c r="E77" s="8">
        <f>(E$69)*9-6</f>
        <v>552</v>
      </c>
      <c r="F77" s="6"/>
      <c r="G77" s="8">
        <f>(G$69)*9-6</f>
        <v>543</v>
      </c>
      <c r="H77" s="6"/>
      <c r="I77" s="8">
        <f>(I$69)*9-6</f>
        <v>534</v>
      </c>
      <c r="J77" s="6"/>
      <c r="K77" s="8">
        <f>(K$69)*9-6</f>
        <v>525</v>
      </c>
      <c r="L77" s="6"/>
      <c r="M77" s="8">
        <f>(M$69)*9-6</f>
        <v>516</v>
      </c>
      <c r="N77" s="6"/>
      <c r="O77" s="8">
        <f>(O$69)*9-6</f>
        <v>507</v>
      </c>
      <c r="P77" s="6"/>
      <c r="Q77" s="8">
        <f>(Q$69)*9-6</f>
        <v>498</v>
      </c>
      <c r="R77" s="6"/>
      <c r="S77" s="8">
        <f>(S$69)*9-6</f>
        <v>489</v>
      </c>
      <c r="T77" s="6"/>
      <c r="U77" s="8">
        <f>(U$69)*9-6</f>
        <v>480</v>
      </c>
      <c r="V77" s="6"/>
      <c r="W77" s="8">
        <f>(W$69)*9-6</f>
        <v>471</v>
      </c>
      <c r="X77" s="6"/>
      <c r="Y77" s="8">
        <f>(Y$69)*9-6</f>
        <v>462</v>
      </c>
      <c r="Z77" s="6"/>
      <c r="AA77" s="8">
        <f>(AA$69)*9-6</f>
        <v>453</v>
      </c>
      <c r="AB77" s="6"/>
      <c r="AC77" s="8">
        <f>(AC$69)*9-6</f>
        <v>444</v>
      </c>
      <c r="AD77" s="6"/>
      <c r="AE77" s="8">
        <f>(AE$69)*9-6</f>
        <v>435</v>
      </c>
      <c r="AF77" s="6"/>
      <c r="AG77" s="8">
        <f>(AG$69)*9-6</f>
        <v>282</v>
      </c>
      <c r="AH77" s="6"/>
      <c r="AI77" s="8">
        <f>(AI$69)*9-6</f>
        <v>273</v>
      </c>
      <c r="AJ77" s="6"/>
      <c r="AK77" s="8">
        <f>(AK$69)*9-6</f>
        <v>264</v>
      </c>
      <c r="AL77" s="6"/>
      <c r="AM77" s="8">
        <f>(AM$69)*9-6</f>
        <v>255</v>
      </c>
      <c r="AN77" s="6"/>
      <c r="AO77" s="8">
        <f>(AO$69)*9-6</f>
        <v>246</v>
      </c>
      <c r="AP77" s="6"/>
      <c r="AQ77" s="8">
        <f>(AQ$69)*9-6</f>
        <v>237</v>
      </c>
      <c r="AR77" s="6"/>
      <c r="AS77" s="8">
        <f>(AS$69)*9-6</f>
        <v>228</v>
      </c>
      <c r="AT77" s="6"/>
      <c r="AU77" s="8">
        <f>(AU$69)*9-6</f>
        <v>219</v>
      </c>
      <c r="AV77" s="6"/>
      <c r="AW77" s="8">
        <f>(AW$69)*9-6</f>
        <v>210</v>
      </c>
      <c r="AX77" s="6"/>
      <c r="AY77" s="8">
        <f>(AY$69)*9-6</f>
        <v>201</v>
      </c>
      <c r="AZ77" s="6"/>
      <c r="BA77" s="8">
        <f>(BA$69)*9-6</f>
        <v>192</v>
      </c>
      <c r="BB77" s="6"/>
      <c r="BC77" s="8">
        <f>(BC$69)*9-6</f>
        <v>183</v>
      </c>
      <c r="BD77" s="6"/>
      <c r="BE77" s="8">
        <f>(BE$69)*9-6</f>
        <v>174</v>
      </c>
      <c r="BF77" s="6"/>
      <c r="BG77" s="8">
        <f>(BG$69)*9-6</f>
        <v>165</v>
      </c>
      <c r="BH77" s="6"/>
      <c r="BI77" s="8">
        <f>(BI$69)*9-6</f>
        <v>156</v>
      </c>
      <c r="BJ77" s="6"/>
      <c r="BK77" s="8">
        <f>(BK$69)*9-6</f>
        <v>147</v>
      </c>
      <c r="BL77" s="6"/>
      <c r="BM77" s="11"/>
      <c r="BN77" s="13" t="s">
        <v>24</v>
      </c>
    </row>
    <row r="78" spans="1:66" x14ac:dyDescent="0.25">
      <c r="A78" s="9">
        <f>IF(OR(A$72="S",A$72="",A$72="STD",A$72="A",A$72="AES",A$72="F",A$72="Fiber")," ",IF(OR(A$72="FS",A$72="D",A$72="DIS"),IF(MOD(A77,9)=1,"—",16*A77-15),IF(OR(A$72="M",A$72="MADI"),(A$69-1)*144+17,IF(OR(A$72="IPI",A$72="IP in"),IF(MOD(A77-1,9)=0,"—",16*A77-15),"Err"))))</f>
        <v>9105</v>
      </c>
      <c r="B78" s="7">
        <f>IF(OR(A$72="S",A$72="",A$72="STD",A$72="A",A$72="AES",A$72="F",A$72="Fiber")," ",IF(OR(A$72="FS",A$72="D",A$72="DIS"),IF(MOD(A77,9)=1,"—",16*A77),IF(OR(A$72="M",A$72="MADI"),(A$69-1)*144+80,IF(OR(A$72="IPI",A$72="IP in"),IF(MOD(A77-1,9)=0,"—",16*A77),"Err"))))</f>
        <v>9120</v>
      </c>
      <c r="C78" s="9">
        <f>IF(OR(C$72="S",C$72="",C$72="STD",C$72="A",C$72="AES",C$72="F",C$72="Fiber")," ",IF(OR(C$72="FS",C$72="D",C$72="DIS"),IF(MOD(C77,9)=1,"—",16*C77-15),IF(OR(C$72="M",C$72="MADI"),(C$69-1)*144+17,IF(OR(C$72="IPI",C$72="IP in"),IF(MOD(C77-1,9)=0,"—",16*C77-15),"Err"))))</f>
        <v>8961</v>
      </c>
      <c r="D78" s="7">
        <f>IF(OR(C$72="S",C$72="",C$72="STD",C$72="A",C$72="AES",C$72="F",C$72="Fiber")," ",IF(OR(C$72="FS",C$72="D",C$72="DIS"),IF(MOD(C77,9)=1,"—",16*C77),IF(OR(C$72="M",C$72="MADI"),(C$69-1)*144+80,IF(OR(C$72="IPI",C$72="IP in"),IF(MOD(C77-1,9)=0,"—",16*C77),"Err"))))</f>
        <v>8976</v>
      </c>
      <c r="E78" s="9">
        <f>IF(OR(E$72="S",E$72="",E$72="STD",E$72="A",E$72="AES",E$72="F",E$72="Fiber")," ",IF(OR(E$72="FS",E$72="D",E$72="DIS"),IF(MOD(E77,9)=1,"—",16*E77-15),IF(OR(E$72="M",E$72="MADI"),(E$69-1)*144+17,IF(OR(E$72="IPI",E$72="IP in"),IF(MOD(E77-1,9)=0,"—",16*E77-15),"Err"))))</f>
        <v>8817</v>
      </c>
      <c r="F78" s="7">
        <f>IF(OR(E$72="S",E$72="",E$72="STD",E$72="A",E$72="AES",E$72="F",E$72="Fiber")," ",IF(OR(E$72="FS",E$72="D",E$72="DIS"),IF(MOD(E77,9)=1,"—",16*E77),IF(OR(E$72="M",E$72="MADI"),(E$69-1)*144+80,IF(OR(E$72="IPI",E$72="IP in"),IF(MOD(E77-1,9)=0,"—",16*E77),"Err"))))</f>
        <v>8832</v>
      </c>
      <c r="G78" s="9">
        <f>IF(OR(G$72="S",G$72="",G$72="STD",G$72="A",G$72="AES",G$72="F",G$72="Fiber")," ",IF(OR(G$72="FS",G$72="D",G$72="DIS"),IF(MOD(G77,9)=1,"—",16*G77-15),IF(OR(G$72="M",G$72="MADI"),(G$69-1)*144+17,IF(OR(G$72="IPI",G$72="IP in"),IF(MOD(G77-1,9)=0,"—",16*G77-15),"Err"))))</f>
        <v>8673</v>
      </c>
      <c r="H78" s="7">
        <f>IF(OR(G$72="S",G$72="",G$72="STD",G$72="A",G$72="AES",G$72="F",G$72="Fiber")," ",IF(OR(G$72="FS",G$72="D",G$72="DIS"),IF(MOD(G77,9)=1,"—",16*G77),IF(OR(G$72="M",G$72="MADI"),(G$69-1)*144+80,IF(OR(G$72="IPI",G$72="IP in"),IF(MOD(G77-1,9)=0,"—",16*G77),"Err"))))</f>
        <v>8688</v>
      </c>
      <c r="I78" s="9">
        <f>IF(OR(I$72="S",I$72="",I$72="STD",I$72="A",I$72="AES",I$72="F",I$72="Fiber")," ",IF(OR(I$72="FS",I$72="D",I$72="DIS"),IF(MOD(I77,9)=1,"—",16*I77-15),IF(OR(I$72="M",I$72="MADI"),(I$69-1)*144+17,IF(OR(I$72="IPI",I$72="IP in"),IF(MOD(I77-1,9)=0,"—",16*I77-15),"Err"))))</f>
        <v>8529</v>
      </c>
      <c r="J78" s="7">
        <f>IF(OR(I$72="S",I$72="",I$72="STD",I$72="A",I$72="AES",I$72="F",I$72="Fiber")," ",IF(OR(I$72="FS",I$72="D",I$72="DIS"),IF(MOD(I77,9)=1,"—",16*I77),IF(OR(I$72="M",I$72="MADI"),(I$69-1)*144+80,IF(OR(I$72="IPI",I$72="IP in"),IF(MOD(I77-1,9)=0,"—",16*I77),"Err"))))</f>
        <v>8544</v>
      </c>
      <c r="K78" s="9">
        <f>IF(OR(K$72="S",K$72="",K$72="STD",K$72="A",K$72="AES",K$72="F",K$72="Fiber")," ",IF(OR(K$72="FS",K$72="D",K$72="DIS"),IF(MOD(K77,9)=1,"—",16*K77-15),IF(OR(K$72="M",K$72="MADI"),(K$69-1)*144+17,IF(OR(K$72="IPI",K$72="IP in"),IF(MOD(K77-1,9)=0,"—",16*K77-15),"Err"))))</f>
        <v>8385</v>
      </c>
      <c r="L78" s="7">
        <f>IF(OR(K$72="S",K$72="",K$72="STD",K$72="A",K$72="AES",K$72="F",K$72="Fiber")," ",IF(OR(K$72="FS",K$72="D",K$72="DIS"),IF(MOD(K77,9)=1,"—",16*K77),IF(OR(K$72="M",K$72="MADI"),(K$69-1)*144+80,IF(OR(K$72="IPI",K$72="IP in"),IF(MOD(K77-1,9)=0,"—",16*K77),"Err"))))</f>
        <v>8400</v>
      </c>
      <c r="M78" s="9">
        <f>IF(OR(M$72="S",M$72="",M$72="STD",M$72="A",M$72="AES",M$72="F",M$72="Fiber")," ",IF(OR(M$72="FS",M$72="D",M$72="DIS"),IF(MOD(M77,9)=1,"—",16*M77-15),IF(OR(M$72="M",M$72="MADI"),(M$69-1)*144+17,IF(OR(M$72="IPI",M$72="IP in"),IF(MOD(M77-1,9)=0,"—",16*M77-15),"Err"))))</f>
        <v>8241</v>
      </c>
      <c r="N78" s="7">
        <f>IF(OR(M$72="S",M$72="",M$72="STD",M$72="A",M$72="AES",M$72="F",M$72="Fiber")," ",IF(OR(M$72="FS",M$72="D",M$72="DIS"),IF(MOD(M77,9)=1,"—",16*M77),IF(OR(M$72="M",M$72="MADI"),(M$69-1)*144+80,IF(OR(M$72="IPI",M$72="IP in"),IF(MOD(M77-1,9)=0,"—",16*M77),"Err"))))</f>
        <v>8256</v>
      </c>
      <c r="O78" s="9">
        <f>IF(OR(O$72="S",O$72="",O$72="STD",O$72="A",O$72="AES",O$72="F",O$72="Fiber")," ",IF(OR(O$72="FS",O$72="D",O$72="DIS"),IF(MOD(O77,9)=1,"—",16*O77-15),IF(OR(O$72="M",O$72="MADI"),(O$69-1)*144+17,IF(OR(O$72="IPI",O$72="IP in"),IF(MOD(O77-1,9)=0,"—",16*O77-15),"Err"))))</f>
        <v>8097</v>
      </c>
      <c r="P78" s="7">
        <f>IF(OR(O$72="S",O$72="",O$72="STD",O$72="A",O$72="AES",O$72="F",O$72="Fiber")," ",IF(OR(O$72="FS",O$72="D",O$72="DIS"),IF(MOD(O77,9)=1,"—",16*O77),IF(OR(O$72="M",O$72="MADI"),(O$69-1)*144+80,IF(OR(O$72="IPI",O$72="IP in"),IF(MOD(O77-1,9)=0,"—",16*O77),"Err"))))</f>
        <v>8112</v>
      </c>
      <c r="Q78" s="9">
        <f>IF(OR(Q$72="S",Q$72="",Q$72="STD",Q$72="A",Q$72="AES",Q$72="F",Q$72="Fiber")," ",IF(OR(Q$72="FS",Q$72="D",Q$72="DIS"),IF(MOD(Q77,9)=1,"—",16*Q77-15),IF(OR(Q$72="M",Q$72="MADI"),(Q$69-1)*144+17,IF(OR(Q$72="IPI",Q$72="IP in"),IF(MOD(Q77-1,9)=0,"—",16*Q77-15),"Err"))))</f>
        <v>7953</v>
      </c>
      <c r="R78" s="7">
        <f>IF(OR(Q$72="S",Q$72="",Q$72="STD",Q$72="A",Q$72="AES",Q$72="F",Q$72="Fiber")," ",IF(OR(Q$72="FS",Q$72="D",Q$72="DIS"),IF(MOD(Q77,9)=1,"—",16*Q77),IF(OR(Q$72="M",Q$72="MADI"),(Q$69-1)*144+80,IF(OR(Q$72="IPI",Q$72="IP in"),IF(MOD(Q77-1,9)=0,"—",16*Q77),"Err"))))</f>
        <v>7968</v>
      </c>
      <c r="S78" s="9">
        <f>IF(OR(S$72="S",S$72="",S$72="STD",S$72="A",S$72="AES",S$72="F",S$72="Fiber")," ",IF(OR(S$72="FS",S$72="D",S$72="DIS"),IF(MOD(S77,9)=1,"—",16*S77-15),IF(OR(S$72="M",S$72="MADI"),(S$69-1)*144+17,IF(OR(S$72="IPI",S$72="IP in"),IF(MOD(S77-1,9)=0,"—",16*S77-15),"Err"))))</f>
        <v>7809</v>
      </c>
      <c r="T78" s="7">
        <f>IF(OR(S$72="S",S$72="",S$72="STD",S$72="A",S$72="AES",S$72="F",S$72="Fiber")," ",IF(OR(S$72="FS",S$72="D",S$72="DIS"),IF(MOD(S77,9)=1,"—",16*S77),IF(OR(S$72="M",S$72="MADI"),(S$69-1)*144+80,IF(OR(S$72="IPI",S$72="IP in"),IF(MOD(S77-1,9)=0,"—",16*S77),"Err"))))</f>
        <v>7824</v>
      </c>
      <c r="U78" s="9">
        <f>IF(OR(U$72="S",U$72="",U$72="STD",U$72="A",U$72="AES",U$72="F",U$72="Fiber")," ",IF(OR(U$72="FS",U$72="D",U$72="DIS"),IF(MOD(U77,9)=1,"—",16*U77-15),IF(OR(U$72="M",U$72="MADI"),(U$69-1)*144+17,IF(OR(U$72="IPI",U$72="IP in"),IF(MOD(U77-1,9)=0,"—",16*U77-15),"Err"))))</f>
        <v>7665</v>
      </c>
      <c r="V78" s="7">
        <f>IF(OR(U$72="S",U$72="",U$72="STD",U$72="A",U$72="AES",U$72="F",U$72="Fiber")," ",IF(OR(U$72="FS",U$72="D",U$72="DIS"),IF(MOD(U77,9)=1,"—",16*U77),IF(OR(U$72="M",U$72="MADI"),(U$69-1)*144+80,IF(OR(U$72="IPI",U$72="IP in"),IF(MOD(U77-1,9)=0,"—",16*U77),"Err"))))</f>
        <v>7680</v>
      </c>
      <c r="W78" s="9">
        <f>IF(OR(W$72="S",W$72="",W$72="STD",W$72="A",W$72="AES",W$72="F",W$72="Fiber")," ",IF(OR(W$72="FS",W$72="D",W$72="DIS"),IF(MOD(W77,9)=1,"—",16*W77-15),IF(OR(W$72="M",W$72="MADI"),(W$69-1)*144+17,IF(OR(W$72="IPI",W$72="IP in"),IF(MOD(W77-1,9)=0,"—",16*W77-15),"Err"))))</f>
        <v>7521</v>
      </c>
      <c r="X78" s="7">
        <f>IF(OR(W$72="S",W$72="",W$72="STD",W$72="A",W$72="AES",W$72="F",W$72="Fiber")," ",IF(OR(W$72="FS",W$72="D",W$72="DIS"),IF(MOD(W77,9)=1,"—",16*W77),IF(OR(W$72="M",W$72="MADI"),(W$69-1)*144+80,IF(OR(W$72="IPI",W$72="IP in"),IF(MOD(W77-1,9)=0,"—",16*W77),"Err"))))</f>
        <v>7536</v>
      </c>
      <c r="Y78" s="9">
        <f>IF(OR(Y$72="S",Y$72="",Y$72="STD",Y$72="A",Y$72="AES",Y$72="F",Y$72="Fiber")," ",IF(OR(Y$72="FS",Y$72="D",Y$72="DIS"),IF(MOD(Y77,9)=1,"—",16*Y77-15),IF(OR(Y$72="M",Y$72="MADI"),(Y$69-1)*144+17,IF(OR(Y$72="IPI",Y$72="IP in"),IF(MOD(Y77-1,9)=0,"—",16*Y77-15),"Err"))))</f>
        <v>7377</v>
      </c>
      <c r="Z78" s="7">
        <f>IF(OR(Y$72="S",Y$72="",Y$72="STD",Y$72="A",Y$72="AES",Y$72="F",Y$72="Fiber")," ",IF(OR(Y$72="FS",Y$72="D",Y$72="DIS"),IF(MOD(Y77,9)=1,"—",16*Y77),IF(OR(Y$72="M",Y$72="MADI"),(Y$69-1)*144+80,IF(OR(Y$72="IPI",Y$72="IP in"),IF(MOD(Y77-1,9)=0,"—",16*Y77),"Err"))))</f>
        <v>7392</v>
      </c>
      <c r="AA78" s="9">
        <f>IF(OR(AA$72="S",AA$72="",AA$72="STD",AA$72="A",AA$72="AES",AA$72="F",AA$72="Fiber")," ",IF(OR(AA$72="FS",AA$72="D",AA$72="DIS"),IF(MOD(AA77,9)=1,"—",16*AA77-15),IF(OR(AA$72="M",AA$72="MADI"),(AA$69-1)*144+17,IF(OR(AA$72="IPI",AA$72="IP in"),IF(MOD(AA77-1,9)=0,"—",16*AA77-15),"Err"))))</f>
        <v>7233</v>
      </c>
      <c r="AB78" s="7">
        <f>IF(OR(AA$72="S",AA$72="",AA$72="STD",AA$72="A",AA$72="AES",AA$72="F",AA$72="Fiber")," ",IF(OR(AA$72="FS",AA$72="D",AA$72="DIS"),IF(MOD(AA77,9)=1,"—",16*AA77),IF(OR(AA$72="M",AA$72="MADI"),(AA$69-1)*144+80,IF(OR(AA$72="IPI",AA$72="IP in"),IF(MOD(AA77-1,9)=0,"—",16*AA77),"Err"))))</f>
        <v>7248</v>
      </c>
      <c r="AC78" s="9">
        <f>IF(OR(AC$72="S",AC$72="",AC$72="STD",AC$72="A",AC$72="AES",AC$72="F",AC$72="Fiber")," ",IF(OR(AC$72="FS",AC$72="D",AC$72="DIS"),IF(MOD(AC77,9)=1,"—",16*AC77-15),IF(OR(AC$72="M",AC$72="MADI"),(AC$69-1)*144+17,IF(OR(AC$72="IPI",AC$72="IP in"),IF(MOD(AC77-1,9)=0,"—",16*AC77-15),"Err"))))</f>
        <v>7089</v>
      </c>
      <c r="AD78" s="7">
        <f>IF(OR(AC$72="S",AC$72="",AC$72="STD",AC$72="A",AC$72="AES",AC$72="F",AC$72="Fiber")," ",IF(OR(AC$72="FS",AC$72="D",AC$72="DIS"),IF(MOD(AC77,9)=1,"—",16*AC77),IF(OR(AC$72="M",AC$72="MADI"),(AC$69-1)*144+80,IF(OR(AC$72="IPI",AC$72="IP in"),IF(MOD(AC77-1,9)=0,"—",16*AC77),"Err"))))</f>
        <v>7104</v>
      </c>
      <c r="AE78" s="9">
        <f>IF(OR(AE$72="S",AE$72="",AE$72="STD",AE$72="A",AE$72="AES",AE$72="F",AE$72="Fiber")," ",IF(OR(AE$72="FS",AE$72="D",AE$72="DIS"),IF(MOD(AE77,9)=1,"—",16*AE77-15),IF(OR(AE$72="M",AE$72="MADI"),(AE$69-1)*144+17,IF(OR(AE$72="IPI",AE$72="IP in"),IF(MOD(AE77-1,9)=0,"—",16*AE77-15),"Err"))))</f>
        <v>6945</v>
      </c>
      <c r="AF78" s="7">
        <f>IF(OR(AE$72="S",AE$72="",AE$72="STD",AE$72="A",AE$72="AES",AE$72="F",AE$72="Fiber")," ",IF(OR(AE$72="FS",AE$72="D",AE$72="DIS"),IF(MOD(AE77,9)=1,"—",16*AE77),IF(OR(AE$72="M",AE$72="MADI"),(AE$69-1)*144+80,IF(OR(AE$72="IPI",AE$72="IP in"),IF(MOD(AE77-1,9)=0,"—",16*AE77),"Err"))))</f>
        <v>6960</v>
      </c>
      <c r="AG78" s="9">
        <f>IF(OR(AG$72="S",AG$72="",AG$72="STD",AG$72="A",AG$72="AES",AG$72="F",AG$72="Fiber")," ",IF(OR(AG$72="FS",AG$72="D",AG$72="DIS"),IF(MOD(AG77,9)=1,"—",16*AG77-15),IF(OR(AG$72="M",AG$72="MADI"),(AG$69-1)*144+17,IF(OR(AG$72="IPI",AG$72="IP in"),IF(MOD(AG77-1,9)=0,"—",16*AG77-15),"Err"))))</f>
        <v>4497</v>
      </c>
      <c r="AH78" s="7">
        <f>IF(OR(AG$72="S",AG$72="",AG$72="STD",AG$72="A",AG$72="AES",AG$72="F",AG$72="Fiber")," ",IF(OR(AG$72="FS",AG$72="D",AG$72="DIS"),IF(MOD(AG77,9)=1,"—",16*AG77),IF(OR(AG$72="M",AG$72="MADI"),(AG$69-1)*144+80,IF(OR(AG$72="IPI",AG$72="IP in"),IF(MOD(AG77-1,9)=0,"—",16*AG77),"Err"))))</f>
        <v>4512</v>
      </c>
      <c r="AI78" s="9">
        <f>IF(OR(AI$72="S",AI$72="",AI$72="STD",AI$72="A",AI$72="AES",AI$72="F",AI$72="Fiber")," ",IF(OR(AI$72="FS",AI$72="D",AI$72="DIS"),IF(MOD(AI77,9)=1,"—",16*AI77-15),IF(OR(AI$72="M",AI$72="MADI"),(AI$69-1)*144+17,IF(OR(AI$72="IPI",AI$72="IP in"),IF(MOD(AI77-1,9)=0,"—",16*AI77-15),"Err"))))</f>
        <v>4353</v>
      </c>
      <c r="AJ78" s="7">
        <f>IF(OR(AI$72="S",AI$72="",AI$72="STD",AI$72="A",AI$72="AES",AI$72="F",AI$72="Fiber")," ",IF(OR(AI$72="FS",AI$72="D",AI$72="DIS"),IF(MOD(AI77,9)=1,"—",16*AI77),IF(OR(AI$72="M",AI$72="MADI"),(AI$69-1)*144+80,IF(OR(AI$72="IPI",AI$72="IP in"),IF(MOD(AI77-1,9)=0,"—",16*AI77),"Err"))))</f>
        <v>4368</v>
      </c>
      <c r="AK78" s="9">
        <f>IF(OR(AK$72="S",AK$72="",AK$72="STD",AK$72="A",AK$72="AES",AK$72="F",AK$72="Fiber")," ",IF(OR(AK$72="FS",AK$72="D",AK$72="DIS"),IF(MOD(AK77,9)=1,"—",16*AK77-15),IF(OR(AK$72="M",AK$72="MADI"),(AK$69-1)*144+17,IF(OR(AK$72="IPI",AK$72="IP in"),IF(MOD(AK77-1,9)=0,"—",16*AK77-15),"Err"))))</f>
        <v>4209</v>
      </c>
      <c r="AL78" s="7">
        <f>IF(OR(AK$72="S",AK$72="",AK$72="STD",AK$72="A",AK$72="AES",AK$72="F",AK$72="Fiber")," ",IF(OR(AK$72="FS",AK$72="D",AK$72="DIS"),IF(MOD(AK77,9)=1,"—",16*AK77),IF(OR(AK$72="M",AK$72="MADI"),(AK$69-1)*144+80,IF(OR(AK$72="IPI",AK$72="IP in"),IF(MOD(AK77-1,9)=0,"—",16*AK77),"Err"))))</f>
        <v>4224</v>
      </c>
      <c r="AM78" s="9">
        <f>IF(OR(AM$72="S",AM$72="",AM$72="STD",AM$72="A",AM$72="AES",AM$72="F",AM$72="Fiber")," ",IF(OR(AM$72="FS",AM$72="D",AM$72="DIS"),IF(MOD(AM77,9)=1,"—",16*AM77-15),IF(OR(AM$72="M",AM$72="MADI"),(AM$69-1)*144+17,IF(OR(AM$72="IPI",AM$72="IP in"),IF(MOD(AM77-1,9)=0,"—",16*AM77-15),"Err"))))</f>
        <v>4065</v>
      </c>
      <c r="AN78" s="7">
        <f>IF(OR(AM$72="S",AM$72="",AM$72="STD",AM$72="A",AM$72="AES",AM$72="F",AM$72="Fiber")," ",IF(OR(AM$72="FS",AM$72="D",AM$72="DIS"),IF(MOD(AM77,9)=1,"—",16*AM77),IF(OR(AM$72="M",AM$72="MADI"),(AM$69-1)*144+80,IF(OR(AM$72="IPI",AM$72="IP in"),IF(MOD(AM77-1,9)=0,"—",16*AM77),"Err"))))</f>
        <v>4080</v>
      </c>
      <c r="AO78" s="9">
        <f>IF(OR(AO$72="S",AO$72="",AO$72="STD",AO$72="A",AO$72="AES",AO$72="F",AO$72="Fiber")," ",IF(OR(AO$72="FS",AO$72="D",AO$72="DIS"),IF(MOD(AO77,9)=1,"—",16*AO77-15),IF(OR(AO$72="M",AO$72="MADI"),(AO$69-1)*144+17,IF(OR(AO$72="IPI",AO$72="IP in"),IF(MOD(AO77-1,9)=0,"—",16*AO77-15),"Err"))))</f>
        <v>3921</v>
      </c>
      <c r="AP78" s="7">
        <f>IF(OR(AO$72="S",AO$72="",AO$72="STD",AO$72="A",AO$72="AES",AO$72="F",AO$72="Fiber")," ",IF(OR(AO$72="FS",AO$72="D",AO$72="DIS"),IF(MOD(AO77,9)=1,"—",16*AO77),IF(OR(AO$72="M",AO$72="MADI"),(AO$69-1)*144+80,IF(OR(AO$72="IPI",AO$72="IP in"),IF(MOD(AO77-1,9)=0,"—",16*AO77),"Err"))))</f>
        <v>3936</v>
      </c>
      <c r="AQ78" s="9">
        <f>IF(OR(AQ$72="S",AQ$72="",AQ$72="STD",AQ$72="A",AQ$72="AES",AQ$72="F",AQ$72="Fiber")," ",IF(OR(AQ$72="FS",AQ$72="D",AQ$72="DIS"),IF(MOD(AQ77,9)=1,"—",16*AQ77-15),IF(OR(AQ$72="M",AQ$72="MADI"),(AQ$69-1)*144+17,IF(OR(AQ$72="IPI",AQ$72="IP in"),IF(MOD(AQ77-1,9)=0,"—",16*AQ77-15),"Err"))))</f>
        <v>3777</v>
      </c>
      <c r="AR78" s="7">
        <f>IF(OR(AQ$72="S",AQ$72="",AQ$72="STD",AQ$72="A",AQ$72="AES",AQ$72="F",AQ$72="Fiber")," ",IF(OR(AQ$72="FS",AQ$72="D",AQ$72="DIS"),IF(MOD(AQ77,9)=1,"—",16*AQ77),IF(OR(AQ$72="M",AQ$72="MADI"),(AQ$69-1)*144+80,IF(OR(AQ$72="IPI",AQ$72="IP in"),IF(MOD(AQ77-1,9)=0,"—",16*AQ77),"Err"))))</f>
        <v>3792</v>
      </c>
      <c r="AS78" s="9">
        <f>IF(OR(AS$72="S",AS$72="",AS$72="STD",AS$72="A",AS$72="AES",AS$72="F",AS$72="Fiber")," ",IF(OR(AS$72="FS",AS$72="D",AS$72="DIS"),IF(MOD(AS77,9)=1,"—",16*AS77-15),IF(OR(AS$72="M",AS$72="MADI"),(AS$69-1)*144+17,IF(OR(AS$72="IPI",AS$72="IP in"),IF(MOD(AS77-1,9)=0,"—",16*AS77-15),"Err"))))</f>
        <v>3633</v>
      </c>
      <c r="AT78" s="7">
        <f>IF(OR(AS$72="S",AS$72="",AS$72="STD",AS$72="A",AS$72="AES",AS$72="F",AS$72="Fiber")," ",IF(OR(AS$72="FS",AS$72="D",AS$72="DIS"),IF(MOD(AS77,9)=1,"—",16*AS77),IF(OR(AS$72="M",AS$72="MADI"),(AS$69-1)*144+80,IF(OR(AS$72="IPI",AS$72="IP in"),IF(MOD(AS77-1,9)=0,"—",16*AS77),"Err"))))</f>
        <v>3648</v>
      </c>
      <c r="AU78" s="9">
        <f>IF(OR(AU$72="S",AU$72="",AU$72="STD",AU$72="A",AU$72="AES",AU$72="F",AU$72="Fiber")," ",IF(OR(AU$72="FS",AU$72="D",AU$72="DIS"),IF(MOD(AU77,9)=1,"—",16*AU77-15),IF(OR(AU$72="M",AU$72="MADI"),(AU$69-1)*144+17,IF(OR(AU$72="IPI",AU$72="IP in"),IF(MOD(AU77-1,9)=0,"—",16*AU77-15),"Err"))))</f>
        <v>3489</v>
      </c>
      <c r="AV78" s="7">
        <f>IF(OR(AU$72="S",AU$72="",AU$72="STD",AU$72="A",AU$72="AES",AU$72="F",AU$72="Fiber")," ",IF(OR(AU$72="FS",AU$72="D",AU$72="DIS"),IF(MOD(AU77,9)=1,"—",16*AU77),IF(OR(AU$72="M",AU$72="MADI"),(AU$69-1)*144+80,IF(OR(AU$72="IPI",AU$72="IP in"),IF(MOD(AU77-1,9)=0,"—",16*AU77),"Err"))))</f>
        <v>3504</v>
      </c>
      <c r="AW78" s="9">
        <f>IF(OR(AW$72="S",AW$72="",AW$72="STD",AW$72="A",AW$72="AES",AW$72="F",AW$72="Fiber")," ",IF(OR(AW$72="FS",AW$72="D",AW$72="DIS"),IF(MOD(AW77,9)=1,"—",16*AW77-15),IF(OR(AW$72="M",AW$72="MADI"),(AW$69-1)*144+17,IF(OR(AW$72="IPI",AW$72="IP in"),IF(MOD(AW77-1,9)=0,"—",16*AW77-15),"Err"))))</f>
        <v>3345</v>
      </c>
      <c r="AX78" s="7">
        <f>IF(OR(AW$72="S",AW$72="",AW$72="STD",AW$72="A",AW$72="AES",AW$72="F",AW$72="Fiber")," ",IF(OR(AW$72="FS",AW$72="D",AW$72="DIS"),IF(MOD(AW77,9)=1,"—",16*AW77),IF(OR(AW$72="M",AW$72="MADI"),(AW$69-1)*144+80,IF(OR(AW$72="IPI",AW$72="IP in"),IF(MOD(AW77-1,9)=0,"—",16*AW77),"Err"))))</f>
        <v>3360</v>
      </c>
      <c r="AY78" s="9">
        <f>IF(OR(AY$72="S",AY$72="",AY$72="STD",AY$72="A",AY$72="AES",AY$72="F",AY$72="Fiber")," ",IF(OR(AY$72="FS",AY$72="D",AY$72="DIS"),IF(MOD(AY77,9)=1,"—",16*AY77-15),IF(OR(AY$72="M",AY$72="MADI"),(AY$69-1)*144+17,IF(OR(AY$72="IPI",AY$72="IP in"),IF(MOD(AY77-1,9)=0,"—",16*AY77-15),"Err"))))</f>
        <v>3201</v>
      </c>
      <c r="AZ78" s="7">
        <f>IF(OR(AY$72="S",AY$72="",AY$72="STD",AY$72="A",AY$72="AES",AY$72="F",AY$72="Fiber")," ",IF(OR(AY$72="FS",AY$72="D",AY$72="DIS"),IF(MOD(AY77,9)=1,"—",16*AY77),IF(OR(AY$72="M",AY$72="MADI"),(AY$69-1)*144+80,IF(OR(AY$72="IPI",AY$72="IP in"),IF(MOD(AY77-1,9)=0,"—",16*AY77),"Err"))))</f>
        <v>3216</v>
      </c>
      <c r="BA78" s="9">
        <f>IF(OR(BA$72="S",BA$72="",BA$72="STD",BA$72="A",BA$72="AES",BA$72="F",BA$72="Fiber")," ",IF(OR(BA$72="FS",BA$72="D",BA$72="DIS"),IF(MOD(BA77,9)=1,"—",16*BA77-15),IF(OR(BA$72="M",BA$72="MADI"),(BA$69-1)*144+17,IF(OR(BA$72="IPI",BA$72="IP in"),IF(MOD(BA77-1,9)=0,"—",16*BA77-15),"Err"))))</f>
        <v>3057</v>
      </c>
      <c r="BB78" s="7">
        <f>IF(OR(BA$72="S",BA$72="",BA$72="STD",BA$72="A",BA$72="AES",BA$72="F",BA$72="Fiber")," ",IF(OR(BA$72="FS",BA$72="D",BA$72="DIS"),IF(MOD(BA77,9)=1,"—",16*BA77),IF(OR(BA$72="M",BA$72="MADI"),(BA$69-1)*144+80,IF(OR(BA$72="IPI",BA$72="IP in"),IF(MOD(BA77-1,9)=0,"—",16*BA77),"Err"))))</f>
        <v>3072</v>
      </c>
      <c r="BC78" s="9">
        <f>IF(OR(BC$72="S",BC$72="",BC$72="STD",BC$72="A",BC$72="AES",BC$72="F",BC$72="Fiber")," ",IF(OR(BC$72="FS",BC$72="D",BC$72="DIS"),IF(MOD(BC77,9)=1,"—",16*BC77-15),IF(OR(BC$72="M",BC$72="MADI"),(BC$69-1)*144+17,IF(OR(BC$72="IPI",BC$72="IP in"),IF(MOD(BC77-1,9)=0,"—",16*BC77-15),"Err"))))</f>
        <v>2913</v>
      </c>
      <c r="BD78" s="7">
        <f>IF(OR(BC$72="S",BC$72="",BC$72="STD",BC$72="A",BC$72="AES",BC$72="F",BC$72="Fiber")," ",IF(OR(BC$72="FS",BC$72="D",BC$72="DIS"),IF(MOD(BC77,9)=1,"—",16*BC77),IF(OR(BC$72="M",BC$72="MADI"),(BC$69-1)*144+80,IF(OR(BC$72="IPI",BC$72="IP in"),IF(MOD(BC77-1,9)=0,"—",16*BC77),"Err"))))</f>
        <v>2928</v>
      </c>
      <c r="BE78" s="9">
        <f>IF(OR(BE$72="S",BE$72="",BE$72="STD",BE$72="A",BE$72="AES",BE$72="F",BE$72="Fiber")," ",IF(OR(BE$72="FS",BE$72="D",BE$72="DIS"),IF(MOD(BE77,9)=1,"—",16*BE77-15),IF(OR(BE$72="M",BE$72="MADI"),(BE$69-1)*144+17,IF(OR(BE$72="IPI",BE$72="IP in"),IF(MOD(BE77-1,9)=0,"—",16*BE77-15),"Err"))))</f>
        <v>2769</v>
      </c>
      <c r="BF78" s="7">
        <f>IF(OR(BE$72="S",BE$72="",BE$72="STD",BE$72="A",BE$72="AES",BE$72="F",BE$72="Fiber")," ",IF(OR(BE$72="FS",BE$72="D",BE$72="DIS"),IF(MOD(BE77,9)=1,"—",16*BE77),IF(OR(BE$72="M",BE$72="MADI"),(BE$69-1)*144+80,IF(OR(BE$72="IPI",BE$72="IP in"),IF(MOD(BE77-1,9)=0,"—",16*BE77),"Err"))))</f>
        <v>2784</v>
      </c>
      <c r="BG78" s="9">
        <f>IF(OR(BG$72="S",BG$72="",BG$72="STD",BG$72="A",BG$72="AES",BG$72="F",BG$72="Fiber")," ",IF(OR(BG$72="FS",BG$72="D",BG$72="DIS"),IF(MOD(BG77,9)=1,"—",16*BG77-15),IF(OR(BG$72="M",BG$72="MADI"),(BG$69-1)*144+17,IF(OR(BG$72="IPI",BG$72="IP in"),IF(MOD(BG77-1,9)=0,"—",16*BG77-15),"Err"))))</f>
        <v>2625</v>
      </c>
      <c r="BH78" s="7">
        <f>IF(OR(BG$72="S",BG$72="",BG$72="STD",BG$72="A",BG$72="AES",BG$72="F",BG$72="Fiber")," ",IF(OR(BG$72="FS",BG$72="D",BG$72="DIS"),IF(MOD(BG77,9)=1,"—",16*BG77),IF(OR(BG$72="M",BG$72="MADI"),(BG$69-1)*144+80,IF(OR(BG$72="IPI",BG$72="IP in"),IF(MOD(BG77-1,9)=0,"—",16*BG77),"Err"))))</f>
        <v>2640</v>
      </c>
      <c r="BI78" s="9">
        <f>IF(OR(BI$72="S",BI$72="",BI$72="STD",BI$72="A",BI$72="AES",BI$72="F",BI$72="Fiber")," ",IF(OR(BI$72="FS",BI$72="D",BI$72="DIS"),IF(MOD(BI77,9)=1,"—",16*BI77-15),IF(OR(BI$72="M",BI$72="MADI"),(BI$69-1)*144+17,IF(OR(BI$72="IPI",BI$72="IP in"),IF(MOD(BI77-1,9)=0,"—",16*BI77-15),"Err"))))</f>
        <v>2481</v>
      </c>
      <c r="BJ78" s="7">
        <f>IF(OR(BI$72="S",BI$72="",BI$72="STD",BI$72="A",BI$72="AES",BI$72="F",BI$72="Fiber")," ",IF(OR(BI$72="FS",BI$72="D",BI$72="DIS"),IF(MOD(BI77,9)=1,"—",16*BI77),IF(OR(BI$72="M",BI$72="MADI"),(BI$69-1)*144+80,IF(OR(BI$72="IPI",BI$72="IP in"),IF(MOD(BI77-1,9)=0,"—",16*BI77),"Err"))))</f>
        <v>2496</v>
      </c>
      <c r="BK78" s="9">
        <f>IF(OR(BK$72="S",BK$72="",BK$72="STD",BK$72="A",BK$72="AES",BK$72="F",BK$72="Fiber")," ",IF(OR(BK$72="FS",BK$72="D",BK$72="DIS"),IF(MOD(BK77,9)=1,"—",16*BK77-15),IF(OR(BK$72="M",BK$72="MADI"),(BK$69-1)*144+17,IF(OR(BK$72="IPI",BK$72="IP in"),IF(MOD(BK77-1,9)=0,"—",16*BK77-15),"Err"))))</f>
        <v>2337</v>
      </c>
      <c r="BL78" s="7">
        <f>IF(OR(BK$72="S",BK$72="",BK$72="STD",BK$72="A",BK$72="AES",BK$72="F",BK$72="Fiber")," ",IF(OR(BK$72="FS",BK$72="D",BK$72="DIS"),IF(MOD(BK77,9)=1,"—",16*BK77),IF(OR(BK$72="M",BK$72="MADI"),(BK$69-1)*144+80,IF(OR(BK$72="IPI",BK$72="IP in"),IF(MOD(BK77-1,9)=0,"—",16*BK77),"Err"))))</f>
        <v>2352</v>
      </c>
      <c r="BM78" s="3"/>
      <c r="BN78" s="15" t="s">
        <v>30</v>
      </c>
    </row>
    <row r="79" spans="1:66" x14ac:dyDescent="0.25">
      <c r="A79" s="8">
        <f>(A$69)*9-5</f>
        <v>571</v>
      </c>
      <c r="B79" s="6"/>
      <c r="C79" s="8">
        <f>(C$69)*9-5</f>
        <v>562</v>
      </c>
      <c r="D79" s="6"/>
      <c r="E79" s="8">
        <f>(E$69)*9-5</f>
        <v>553</v>
      </c>
      <c r="F79" s="6"/>
      <c r="G79" s="8">
        <f>(G$69)*9-5</f>
        <v>544</v>
      </c>
      <c r="H79" s="6"/>
      <c r="I79" s="8">
        <f>(I$69)*9-5</f>
        <v>535</v>
      </c>
      <c r="J79" s="6"/>
      <c r="K79" s="8">
        <f>(K$69)*9-5</f>
        <v>526</v>
      </c>
      <c r="L79" s="6"/>
      <c r="M79" s="8">
        <f>(M$69)*9-5</f>
        <v>517</v>
      </c>
      <c r="N79" s="6"/>
      <c r="O79" s="8">
        <f>(O$69)*9-5</f>
        <v>508</v>
      </c>
      <c r="P79" s="6"/>
      <c r="Q79" s="8">
        <f>(Q$69)*9-5</f>
        <v>499</v>
      </c>
      <c r="R79" s="6"/>
      <c r="S79" s="8">
        <f>(S$69)*9-5</f>
        <v>490</v>
      </c>
      <c r="T79" s="6"/>
      <c r="U79" s="8">
        <f>(U$69)*9-5</f>
        <v>481</v>
      </c>
      <c r="V79" s="6"/>
      <c r="W79" s="8">
        <f>(W$69)*9-5</f>
        <v>472</v>
      </c>
      <c r="X79" s="6"/>
      <c r="Y79" s="8">
        <f>(Y$69)*9-5</f>
        <v>463</v>
      </c>
      <c r="Z79" s="6"/>
      <c r="AA79" s="8">
        <f>(AA$69)*9-5</f>
        <v>454</v>
      </c>
      <c r="AB79" s="6"/>
      <c r="AC79" s="8">
        <f>(AC$69)*9-5</f>
        <v>445</v>
      </c>
      <c r="AD79" s="6"/>
      <c r="AE79" s="8">
        <f>(AE$69)*9-5</f>
        <v>436</v>
      </c>
      <c r="AF79" s="6"/>
      <c r="AG79" s="8">
        <f>(AG$69)*9-5</f>
        <v>283</v>
      </c>
      <c r="AH79" s="6"/>
      <c r="AI79" s="8">
        <f>(AI$69)*9-5</f>
        <v>274</v>
      </c>
      <c r="AJ79" s="6"/>
      <c r="AK79" s="8">
        <f>(AK$69)*9-5</f>
        <v>265</v>
      </c>
      <c r="AL79" s="6"/>
      <c r="AM79" s="8">
        <f>(AM$69)*9-5</f>
        <v>256</v>
      </c>
      <c r="AN79" s="6"/>
      <c r="AO79" s="8">
        <f>(AO$69)*9-5</f>
        <v>247</v>
      </c>
      <c r="AP79" s="6"/>
      <c r="AQ79" s="8">
        <f>(AQ$69)*9-5</f>
        <v>238</v>
      </c>
      <c r="AR79" s="6"/>
      <c r="AS79" s="8">
        <f>(AS$69)*9-5</f>
        <v>229</v>
      </c>
      <c r="AT79" s="6"/>
      <c r="AU79" s="8">
        <f>(AU$69)*9-5</f>
        <v>220</v>
      </c>
      <c r="AV79" s="6"/>
      <c r="AW79" s="8">
        <f>(AW$69)*9-5</f>
        <v>211</v>
      </c>
      <c r="AX79" s="6"/>
      <c r="AY79" s="8">
        <f>(AY$69)*9-5</f>
        <v>202</v>
      </c>
      <c r="AZ79" s="6"/>
      <c r="BA79" s="8">
        <f>(BA$69)*9-5</f>
        <v>193</v>
      </c>
      <c r="BB79" s="6"/>
      <c r="BC79" s="8">
        <f>(BC$69)*9-5</f>
        <v>184</v>
      </c>
      <c r="BD79" s="6"/>
      <c r="BE79" s="8">
        <f>(BE$69)*9-5</f>
        <v>175</v>
      </c>
      <c r="BF79" s="6"/>
      <c r="BG79" s="8">
        <f>(BG$69)*9-5</f>
        <v>166</v>
      </c>
      <c r="BH79" s="6"/>
      <c r="BI79" s="8">
        <f>(BI$69)*9-5</f>
        <v>157</v>
      </c>
      <c r="BJ79" s="6"/>
      <c r="BK79" s="8">
        <f>(BK$69)*9-5</f>
        <v>148</v>
      </c>
      <c r="BL79" s="6"/>
      <c r="BN79" s="15"/>
    </row>
    <row r="80" spans="1:66" x14ac:dyDescent="0.25">
      <c r="A80" s="9">
        <f>IF(OR(A$72="S",A$72="",A$72="STD",A$72="A",A$72="AES",A$72="F",A$72="Fiber")," ",IF(OR(A$72="FS",A$72="D",A$72="DIS"),IF(MOD(A79,9)=1,"—",16*A79-15),IF(OR(A$72="M",A$72="MADI"),(A$69-1)*144+17,IF(OR(A$72="IPI",A$72="IP in"),IF(MOD(A79-1,9)=0,"—",16*A79-15),"Err"))))</f>
        <v>9121</v>
      </c>
      <c r="B80" s="7">
        <f>IF(OR(A$72="S",A$72="",A$72="STD",A$72="A",A$72="AES",A$72="F",A$72="Fiber")," ",IF(OR(A$72="FS",A$72="D",A$72="DIS"),IF(MOD(A79,9)=1,"—",16*A79),IF(OR(A$72="M",A$72="MADI"),(A$69-1)*144+80,IF(OR(A$72="IPI",A$72="IP in"),IF(MOD(A79-1,9)=0,"—",16*A79),"Err"))))</f>
        <v>9136</v>
      </c>
      <c r="C80" s="9">
        <f>IF(OR(C$72="S",C$72="",C$72="STD",C$72="A",C$72="AES",C$72="F",C$72="Fiber")," ",IF(OR(C$72="FS",C$72="D",C$72="DIS"),IF(MOD(C79,9)=1,"—",16*C79-15),IF(OR(C$72="M",C$72="MADI"),(C$69-1)*144+17,IF(OR(C$72="IPI",C$72="IP in"),IF(MOD(C79-1,9)=0,"—",16*C79-15),"Err"))))</f>
        <v>8977</v>
      </c>
      <c r="D80" s="7">
        <f>IF(OR(C$72="S",C$72="",C$72="STD",C$72="A",C$72="AES",C$72="F",C$72="Fiber")," ",IF(OR(C$72="FS",C$72="D",C$72="DIS"),IF(MOD(C79,9)=1,"—",16*C79),IF(OR(C$72="M",C$72="MADI"),(C$69-1)*144+80,IF(OR(C$72="IPI",C$72="IP in"),IF(MOD(C79-1,9)=0,"—",16*C79),"Err"))))</f>
        <v>8992</v>
      </c>
      <c r="E80" s="9">
        <f>IF(OR(E$72="S",E$72="",E$72="STD",E$72="A",E$72="AES",E$72="F",E$72="Fiber")," ",IF(OR(E$72="FS",E$72="D",E$72="DIS"),IF(MOD(E79,9)=1,"—",16*E79-15),IF(OR(E$72="M",E$72="MADI"),(E$69-1)*144+17,IF(OR(E$72="IPI",E$72="IP in"),IF(MOD(E79-1,9)=0,"—",16*E79-15),"Err"))))</f>
        <v>8833</v>
      </c>
      <c r="F80" s="7">
        <f>IF(OR(E$72="S",E$72="",E$72="STD",E$72="A",E$72="AES",E$72="F",E$72="Fiber")," ",IF(OR(E$72="FS",E$72="D",E$72="DIS"),IF(MOD(E79,9)=1,"—",16*E79),IF(OR(E$72="M",E$72="MADI"),(E$69-1)*144+80,IF(OR(E$72="IPI",E$72="IP in"),IF(MOD(E79-1,9)=0,"—",16*E79),"Err"))))</f>
        <v>8848</v>
      </c>
      <c r="G80" s="9">
        <f>IF(OR(G$72="S",G$72="",G$72="STD",G$72="A",G$72="AES",G$72="F",G$72="Fiber")," ",IF(OR(G$72="FS",G$72="D",G$72="DIS"),IF(MOD(G79,9)=1,"—",16*G79-15),IF(OR(G$72="M",G$72="MADI"),(G$69-1)*144+17,IF(OR(G$72="IPI",G$72="IP in"),IF(MOD(G79-1,9)=0,"—",16*G79-15),"Err"))))</f>
        <v>8689</v>
      </c>
      <c r="H80" s="7">
        <f>IF(OR(G$72="S",G$72="",G$72="STD",G$72="A",G$72="AES",G$72="F",G$72="Fiber")," ",IF(OR(G$72="FS",G$72="D",G$72="DIS"),IF(MOD(G79,9)=1,"—",16*G79),IF(OR(G$72="M",G$72="MADI"),(G$69-1)*144+80,IF(OR(G$72="IPI",G$72="IP in"),IF(MOD(G79-1,9)=0,"—",16*G79),"Err"))))</f>
        <v>8704</v>
      </c>
      <c r="I80" s="9">
        <f>IF(OR(I$72="S",I$72="",I$72="STD",I$72="A",I$72="AES",I$72="F",I$72="Fiber")," ",IF(OR(I$72="FS",I$72="D",I$72="DIS"),IF(MOD(I79,9)=1,"—",16*I79-15),IF(OR(I$72="M",I$72="MADI"),(I$69-1)*144+17,IF(OR(I$72="IPI",I$72="IP in"),IF(MOD(I79-1,9)=0,"—",16*I79-15),"Err"))))</f>
        <v>8545</v>
      </c>
      <c r="J80" s="7">
        <f>IF(OR(I$72="S",I$72="",I$72="STD",I$72="A",I$72="AES",I$72="F",I$72="Fiber")," ",IF(OR(I$72="FS",I$72="D",I$72="DIS"),IF(MOD(I79,9)=1,"—",16*I79),IF(OR(I$72="M",I$72="MADI"),(I$69-1)*144+80,IF(OR(I$72="IPI",I$72="IP in"),IF(MOD(I79-1,9)=0,"—",16*I79),"Err"))))</f>
        <v>8560</v>
      </c>
      <c r="K80" s="9">
        <f>IF(OR(K$72="S",K$72="",K$72="STD",K$72="A",K$72="AES",K$72="F",K$72="Fiber")," ",IF(OR(K$72="FS",K$72="D",K$72="DIS"),IF(MOD(K79,9)=1,"—",16*K79-15),IF(OR(K$72="M",K$72="MADI"),(K$69-1)*144+17,IF(OR(K$72="IPI",K$72="IP in"),IF(MOD(K79-1,9)=0,"—",16*K79-15),"Err"))))</f>
        <v>8401</v>
      </c>
      <c r="L80" s="7">
        <f>IF(OR(K$72="S",K$72="",K$72="STD",K$72="A",K$72="AES",K$72="F",K$72="Fiber")," ",IF(OR(K$72="FS",K$72="D",K$72="DIS"),IF(MOD(K79,9)=1,"—",16*K79),IF(OR(K$72="M",K$72="MADI"),(K$69-1)*144+80,IF(OR(K$72="IPI",K$72="IP in"),IF(MOD(K79-1,9)=0,"—",16*K79),"Err"))))</f>
        <v>8416</v>
      </c>
      <c r="M80" s="9">
        <f>IF(OR(M$72="S",M$72="",M$72="STD",M$72="A",M$72="AES",M$72="F",M$72="Fiber")," ",IF(OR(M$72="FS",M$72="D",M$72="DIS"),IF(MOD(M79,9)=1,"—",16*M79-15),IF(OR(M$72="M",M$72="MADI"),(M$69-1)*144+17,IF(OR(M$72="IPI",M$72="IP in"),IF(MOD(M79-1,9)=0,"—",16*M79-15),"Err"))))</f>
        <v>8257</v>
      </c>
      <c r="N80" s="7">
        <f>IF(OR(M$72="S",M$72="",M$72="STD",M$72="A",M$72="AES",M$72="F",M$72="Fiber")," ",IF(OR(M$72="FS",M$72="D",M$72="DIS"),IF(MOD(M79,9)=1,"—",16*M79),IF(OR(M$72="M",M$72="MADI"),(M$69-1)*144+80,IF(OR(M$72="IPI",M$72="IP in"),IF(MOD(M79-1,9)=0,"—",16*M79),"Err"))))</f>
        <v>8272</v>
      </c>
      <c r="O80" s="9">
        <f>IF(OR(O$72="S",O$72="",O$72="STD",O$72="A",O$72="AES",O$72="F",O$72="Fiber")," ",IF(OR(O$72="FS",O$72="D",O$72="DIS"),IF(MOD(O79,9)=1,"—",16*O79-15),IF(OR(O$72="M",O$72="MADI"),(O$69-1)*144+17,IF(OR(O$72="IPI",O$72="IP in"),IF(MOD(O79-1,9)=0,"—",16*O79-15),"Err"))))</f>
        <v>8113</v>
      </c>
      <c r="P80" s="7">
        <f>IF(OR(O$72="S",O$72="",O$72="STD",O$72="A",O$72="AES",O$72="F",O$72="Fiber")," ",IF(OR(O$72="FS",O$72="D",O$72="DIS"),IF(MOD(O79,9)=1,"—",16*O79),IF(OR(O$72="M",O$72="MADI"),(O$69-1)*144+80,IF(OR(O$72="IPI",O$72="IP in"),IF(MOD(O79-1,9)=0,"—",16*O79),"Err"))))</f>
        <v>8128</v>
      </c>
      <c r="Q80" s="9">
        <f>IF(OR(Q$72="S",Q$72="",Q$72="STD",Q$72="A",Q$72="AES",Q$72="F",Q$72="Fiber")," ",IF(OR(Q$72="FS",Q$72="D",Q$72="DIS"),IF(MOD(Q79,9)=1,"—",16*Q79-15),IF(OR(Q$72="M",Q$72="MADI"),(Q$69-1)*144+17,IF(OR(Q$72="IPI",Q$72="IP in"),IF(MOD(Q79-1,9)=0,"—",16*Q79-15),"Err"))))</f>
        <v>7969</v>
      </c>
      <c r="R80" s="7">
        <f>IF(OR(Q$72="S",Q$72="",Q$72="STD",Q$72="A",Q$72="AES",Q$72="F",Q$72="Fiber")," ",IF(OR(Q$72="FS",Q$72="D",Q$72="DIS"),IF(MOD(Q79,9)=1,"—",16*Q79),IF(OR(Q$72="M",Q$72="MADI"),(Q$69-1)*144+80,IF(OR(Q$72="IPI",Q$72="IP in"),IF(MOD(Q79-1,9)=0,"—",16*Q79),"Err"))))</f>
        <v>7984</v>
      </c>
      <c r="S80" s="9">
        <f>IF(OR(S$72="S",S$72="",S$72="STD",S$72="A",S$72="AES",S$72="F",S$72="Fiber")," ",IF(OR(S$72="FS",S$72="D",S$72="DIS"),IF(MOD(S79,9)=1,"—",16*S79-15),IF(OR(S$72="M",S$72="MADI"),(S$69-1)*144+17,IF(OR(S$72="IPI",S$72="IP in"),IF(MOD(S79-1,9)=0,"—",16*S79-15),"Err"))))</f>
        <v>7825</v>
      </c>
      <c r="T80" s="7">
        <f>IF(OR(S$72="S",S$72="",S$72="STD",S$72="A",S$72="AES",S$72="F",S$72="Fiber")," ",IF(OR(S$72="FS",S$72="D",S$72="DIS"),IF(MOD(S79,9)=1,"—",16*S79),IF(OR(S$72="M",S$72="MADI"),(S$69-1)*144+80,IF(OR(S$72="IPI",S$72="IP in"),IF(MOD(S79-1,9)=0,"—",16*S79),"Err"))))</f>
        <v>7840</v>
      </c>
      <c r="U80" s="9">
        <f>IF(OR(U$72="S",U$72="",U$72="STD",U$72="A",U$72="AES",U$72="F",U$72="Fiber")," ",IF(OR(U$72="FS",U$72="D",U$72="DIS"),IF(MOD(U79,9)=1,"—",16*U79-15),IF(OR(U$72="M",U$72="MADI"),(U$69-1)*144+17,IF(OR(U$72="IPI",U$72="IP in"),IF(MOD(U79-1,9)=0,"—",16*U79-15),"Err"))))</f>
        <v>7681</v>
      </c>
      <c r="V80" s="7">
        <f>IF(OR(U$72="S",U$72="",U$72="STD",U$72="A",U$72="AES",U$72="F",U$72="Fiber")," ",IF(OR(U$72="FS",U$72="D",U$72="DIS"),IF(MOD(U79,9)=1,"—",16*U79),IF(OR(U$72="M",U$72="MADI"),(U$69-1)*144+80,IF(OR(U$72="IPI",U$72="IP in"),IF(MOD(U79-1,9)=0,"—",16*U79),"Err"))))</f>
        <v>7696</v>
      </c>
      <c r="W80" s="9">
        <f>IF(OR(W$72="S",W$72="",W$72="STD",W$72="A",W$72="AES",W$72="F",W$72="Fiber")," ",IF(OR(W$72="FS",W$72="D",W$72="DIS"),IF(MOD(W79,9)=1,"—",16*W79-15),IF(OR(W$72="M",W$72="MADI"),(W$69-1)*144+17,IF(OR(W$72="IPI",W$72="IP in"),IF(MOD(W79-1,9)=0,"—",16*W79-15),"Err"))))</f>
        <v>7537</v>
      </c>
      <c r="X80" s="7">
        <f>IF(OR(W$72="S",W$72="",W$72="STD",W$72="A",W$72="AES",W$72="F",W$72="Fiber")," ",IF(OR(W$72="FS",W$72="D",W$72="DIS"),IF(MOD(W79,9)=1,"—",16*W79),IF(OR(W$72="M",W$72="MADI"),(W$69-1)*144+80,IF(OR(W$72="IPI",W$72="IP in"),IF(MOD(W79-1,9)=0,"—",16*W79),"Err"))))</f>
        <v>7552</v>
      </c>
      <c r="Y80" s="9">
        <f>IF(OR(Y$72="S",Y$72="",Y$72="STD",Y$72="A",Y$72="AES",Y$72="F",Y$72="Fiber")," ",IF(OR(Y$72="FS",Y$72="D",Y$72="DIS"),IF(MOD(Y79,9)=1,"—",16*Y79-15),IF(OR(Y$72="M",Y$72="MADI"),(Y$69-1)*144+17,IF(OR(Y$72="IPI",Y$72="IP in"),IF(MOD(Y79-1,9)=0,"—",16*Y79-15),"Err"))))</f>
        <v>7393</v>
      </c>
      <c r="Z80" s="7">
        <f>IF(OR(Y$72="S",Y$72="",Y$72="STD",Y$72="A",Y$72="AES",Y$72="F",Y$72="Fiber")," ",IF(OR(Y$72="FS",Y$72="D",Y$72="DIS"),IF(MOD(Y79,9)=1,"—",16*Y79),IF(OR(Y$72="M",Y$72="MADI"),(Y$69-1)*144+80,IF(OR(Y$72="IPI",Y$72="IP in"),IF(MOD(Y79-1,9)=0,"—",16*Y79),"Err"))))</f>
        <v>7408</v>
      </c>
      <c r="AA80" s="9">
        <f>IF(OR(AA$72="S",AA$72="",AA$72="STD",AA$72="A",AA$72="AES",AA$72="F",AA$72="Fiber")," ",IF(OR(AA$72="FS",AA$72="D",AA$72="DIS"),IF(MOD(AA79,9)=1,"—",16*AA79-15),IF(OR(AA$72="M",AA$72="MADI"),(AA$69-1)*144+17,IF(OR(AA$72="IPI",AA$72="IP in"),IF(MOD(AA79-1,9)=0,"—",16*AA79-15),"Err"))))</f>
        <v>7249</v>
      </c>
      <c r="AB80" s="7">
        <f>IF(OR(AA$72="S",AA$72="",AA$72="STD",AA$72="A",AA$72="AES",AA$72="F",AA$72="Fiber")," ",IF(OR(AA$72="FS",AA$72="D",AA$72="DIS"),IF(MOD(AA79,9)=1,"—",16*AA79),IF(OR(AA$72="M",AA$72="MADI"),(AA$69-1)*144+80,IF(OR(AA$72="IPI",AA$72="IP in"),IF(MOD(AA79-1,9)=0,"—",16*AA79),"Err"))))</f>
        <v>7264</v>
      </c>
      <c r="AC80" s="9">
        <f>IF(OR(AC$72="S",AC$72="",AC$72="STD",AC$72="A",AC$72="AES",AC$72="F",AC$72="Fiber")," ",IF(OR(AC$72="FS",AC$72="D",AC$72="DIS"),IF(MOD(AC79,9)=1,"—",16*AC79-15),IF(OR(AC$72="M",AC$72="MADI"),(AC$69-1)*144+17,IF(OR(AC$72="IPI",AC$72="IP in"),IF(MOD(AC79-1,9)=0,"—",16*AC79-15),"Err"))))</f>
        <v>7105</v>
      </c>
      <c r="AD80" s="7">
        <f>IF(OR(AC$72="S",AC$72="",AC$72="STD",AC$72="A",AC$72="AES",AC$72="F",AC$72="Fiber")," ",IF(OR(AC$72="FS",AC$72="D",AC$72="DIS"),IF(MOD(AC79,9)=1,"—",16*AC79),IF(OR(AC$72="M",AC$72="MADI"),(AC$69-1)*144+80,IF(OR(AC$72="IPI",AC$72="IP in"),IF(MOD(AC79-1,9)=0,"—",16*AC79),"Err"))))</f>
        <v>7120</v>
      </c>
      <c r="AE80" s="9">
        <f>IF(OR(AE$72="S",AE$72="",AE$72="STD",AE$72="A",AE$72="AES",AE$72="F",AE$72="Fiber")," ",IF(OR(AE$72="FS",AE$72="D",AE$72="DIS"),IF(MOD(AE79,9)=1,"—",16*AE79-15),IF(OR(AE$72="M",AE$72="MADI"),(AE$69-1)*144+17,IF(OR(AE$72="IPI",AE$72="IP in"),IF(MOD(AE79-1,9)=0,"—",16*AE79-15),"Err"))))</f>
        <v>6961</v>
      </c>
      <c r="AF80" s="7">
        <f>IF(OR(AE$72="S",AE$72="",AE$72="STD",AE$72="A",AE$72="AES",AE$72="F",AE$72="Fiber")," ",IF(OR(AE$72="FS",AE$72="D",AE$72="DIS"),IF(MOD(AE79,9)=1,"—",16*AE79),IF(OR(AE$72="M",AE$72="MADI"),(AE$69-1)*144+80,IF(OR(AE$72="IPI",AE$72="IP in"),IF(MOD(AE79-1,9)=0,"—",16*AE79),"Err"))))</f>
        <v>6976</v>
      </c>
      <c r="AG80" s="9">
        <f>IF(OR(AG$72="S",AG$72="",AG$72="STD",AG$72="A",AG$72="AES",AG$72="F",AG$72="Fiber")," ",IF(OR(AG$72="FS",AG$72="D",AG$72="DIS"),IF(MOD(AG79,9)=1,"—",16*AG79-15),IF(OR(AG$72="M",AG$72="MADI"),(AG$69-1)*144+17,IF(OR(AG$72="IPI",AG$72="IP in"),IF(MOD(AG79-1,9)=0,"—",16*AG79-15),"Err"))))</f>
        <v>4513</v>
      </c>
      <c r="AH80" s="7">
        <f>IF(OR(AG$72="S",AG$72="",AG$72="STD",AG$72="A",AG$72="AES",AG$72="F",AG$72="Fiber")," ",IF(OR(AG$72="FS",AG$72="D",AG$72="DIS"),IF(MOD(AG79,9)=1,"—",16*AG79),IF(OR(AG$72="M",AG$72="MADI"),(AG$69-1)*144+80,IF(OR(AG$72="IPI",AG$72="IP in"),IF(MOD(AG79-1,9)=0,"—",16*AG79),"Err"))))</f>
        <v>4528</v>
      </c>
      <c r="AI80" s="9">
        <f>IF(OR(AI$72="S",AI$72="",AI$72="STD",AI$72="A",AI$72="AES",AI$72="F",AI$72="Fiber")," ",IF(OR(AI$72="FS",AI$72="D",AI$72="DIS"),IF(MOD(AI79,9)=1,"—",16*AI79-15),IF(OR(AI$72="M",AI$72="MADI"),(AI$69-1)*144+17,IF(OR(AI$72="IPI",AI$72="IP in"),IF(MOD(AI79-1,9)=0,"—",16*AI79-15),"Err"))))</f>
        <v>4369</v>
      </c>
      <c r="AJ80" s="7">
        <f>IF(OR(AI$72="S",AI$72="",AI$72="STD",AI$72="A",AI$72="AES",AI$72="F",AI$72="Fiber")," ",IF(OR(AI$72="FS",AI$72="D",AI$72="DIS"),IF(MOD(AI79,9)=1,"—",16*AI79),IF(OR(AI$72="M",AI$72="MADI"),(AI$69-1)*144+80,IF(OR(AI$72="IPI",AI$72="IP in"),IF(MOD(AI79-1,9)=0,"—",16*AI79),"Err"))))</f>
        <v>4384</v>
      </c>
      <c r="AK80" s="9">
        <f>IF(OR(AK$72="S",AK$72="",AK$72="STD",AK$72="A",AK$72="AES",AK$72="F",AK$72="Fiber")," ",IF(OR(AK$72="FS",AK$72="D",AK$72="DIS"),IF(MOD(AK79,9)=1,"—",16*AK79-15),IF(OR(AK$72="M",AK$72="MADI"),(AK$69-1)*144+17,IF(OR(AK$72="IPI",AK$72="IP in"),IF(MOD(AK79-1,9)=0,"—",16*AK79-15),"Err"))))</f>
        <v>4225</v>
      </c>
      <c r="AL80" s="7">
        <f>IF(OR(AK$72="S",AK$72="",AK$72="STD",AK$72="A",AK$72="AES",AK$72="F",AK$72="Fiber")," ",IF(OR(AK$72="FS",AK$72="D",AK$72="DIS"),IF(MOD(AK79,9)=1,"—",16*AK79),IF(OR(AK$72="M",AK$72="MADI"),(AK$69-1)*144+80,IF(OR(AK$72="IPI",AK$72="IP in"),IF(MOD(AK79-1,9)=0,"—",16*AK79),"Err"))))</f>
        <v>4240</v>
      </c>
      <c r="AM80" s="9">
        <f>IF(OR(AM$72="S",AM$72="",AM$72="STD",AM$72="A",AM$72="AES",AM$72="F",AM$72="Fiber")," ",IF(OR(AM$72="FS",AM$72="D",AM$72="DIS"),IF(MOD(AM79,9)=1,"—",16*AM79-15),IF(OR(AM$72="M",AM$72="MADI"),(AM$69-1)*144+17,IF(OR(AM$72="IPI",AM$72="IP in"),IF(MOD(AM79-1,9)=0,"—",16*AM79-15),"Err"))))</f>
        <v>4081</v>
      </c>
      <c r="AN80" s="7">
        <f>IF(OR(AM$72="S",AM$72="",AM$72="STD",AM$72="A",AM$72="AES",AM$72="F",AM$72="Fiber")," ",IF(OR(AM$72="FS",AM$72="D",AM$72="DIS"),IF(MOD(AM79,9)=1,"—",16*AM79),IF(OR(AM$72="M",AM$72="MADI"),(AM$69-1)*144+80,IF(OR(AM$72="IPI",AM$72="IP in"),IF(MOD(AM79-1,9)=0,"—",16*AM79),"Err"))))</f>
        <v>4096</v>
      </c>
      <c r="AO80" s="9">
        <f>IF(OR(AO$72="S",AO$72="",AO$72="STD",AO$72="A",AO$72="AES",AO$72="F",AO$72="Fiber")," ",IF(OR(AO$72="FS",AO$72="D",AO$72="DIS"),IF(MOD(AO79,9)=1,"—",16*AO79-15),IF(OR(AO$72="M",AO$72="MADI"),(AO$69-1)*144+17,IF(OR(AO$72="IPI",AO$72="IP in"),IF(MOD(AO79-1,9)=0,"—",16*AO79-15),"Err"))))</f>
        <v>3937</v>
      </c>
      <c r="AP80" s="7">
        <f>IF(OR(AO$72="S",AO$72="",AO$72="STD",AO$72="A",AO$72="AES",AO$72="F",AO$72="Fiber")," ",IF(OR(AO$72="FS",AO$72="D",AO$72="DIS"),IF(MOD(AO79,9)=1,"—",16*AO79),IF(OR(AO$72="M",AO$72="MADI"),(AO$69-1)*144+80,IF(OR(AO$72="IPI",AO$72="IP in"),IF(MOD(AO79-1,9)=0,"—",16*AO79),"Err"))))</f>
        <v>3952</v>
      </c>
      <c r="AQ80" s="9">
        <f>IF(OR(AQ$72="S",AQ$72="",AQ$72="STD",AQ$72="A",AQ$72="AES",AQ$72="F",AQ$72="Fiber")," ",IF(OR(AQ$72="FS",AQ$72="D",AQ$72="DIS"),IF(MOD(AQ79,9)=1,"—",16*AQ79-15),IF(OR(AQ$72="M",AQ$72="MADI"),(AQ$69-1)*144+17,IF(OR(AQ$72="IPI",AQ$72="IP in"),IF(MOD(AQ79-1,9)=0,"—",16*AQ79-15),"Err"))))</f>
        <v>3793</v>
      </c>
      <c r="AR80" s="7">
        <f>IF(OR(AQ$72="S",AQ$72="",AQ$72="STD",AQ$72="A",AQ$72="AES",AQ$72="F",AQ$72="Fiber")," ",IF(OR(AQ$72="FS",AQ$72="D",AQ$72="DIS"),IF(MOD(AQ79,9)=1,"—",16*AQ79),IF(OR(AQ$72="M",AQ$72="MADI"),(AQ$69-1)*144+80,IF(OR(AQ$72="IPI",AQ$72="IP in"),IF(MOD(AQ79-1,9)=0,"—",16*AQ79),"Err"))))</f>
        <v>3808</v>
      </c>
      <c r="AS80" s="9">
        <f>IF(OR(AS$72="S",AS$72="",AS$72="STD",AS$72="A",AS$72="AES",AS$72="F",AS$72="Fiber")," ",IF(OR(AS$72="FS",AS$72="D",AS$72="DIS"),IF(MOD(AS79,9)=1,"—",16*AS79-15),IF(OR(AS$72="M",AS$72="MADI"),(AS$69-1)*144+17,IF(OR(AS$72="IPI",AS$72="IP in"),IF(MOD(AS79-1,9)=0,"—",16*AS79-15),"Err"))))</f>
        <v>3649</v>
      </c>
      <c r="AT80" s="7">
        <f>IF(OR(AS$72="S",AS$72="",AS$72="STD",AS$72="A",AS$72="AES",AS$72="F",AS$72="Fiber")," ",IF(OR(AS$72="FS",AS$72="D",AS$72="DIS"),IF(MOD(AS79,9)=1,"—",16*AS79),IF(OR(AS$72="M",AS$72="MADI"),(AS$69-1)*144+80,IF(OR(AS$72="IPI",AS$72="IP in"),IF(MOD(AS79-1,9)=0,"—",16*AS79),"Err"))))</f>
        <v>3664</v>
      </c>
      <c r="AU80" s="9">
        <f>IF(OR(AU$72="S",AU$72="",AU$72="STD",AU$72="A",AU$72="AES",AU$72="F",AU$72="Fiber")," ",IF(OR(AU$72="FS",AU$72="D",AU$72="DIS"),IF(MOD(AU79,9)=1,"—",16*AU79-15),IF(OR(AU$72="M",AU$72="MADI"),(AU$69-1)*144+17,IF(OR(AU$72="IPI",AU$72="IP in"),IF(MOD(AU79-1,9)=0,"—",16*AU79-15),"Err"))))</f>
        <v>3505</v>
      </c>
      <c r="AV80" s="7">
        <f>IF(OR(AU$72="S",AU$72="",AU$72="STD",AU$72="A",AU$72="AES",AU$72="F",AU$72="Fiber")," ",IF(OR(AU$72="FS",AU$72="D",AU$72="DIS"),IF(MOD(AU79,9)=1,"—",16*AU79),IF(OR(AU$72="M",AU$72="MADI"),(AU$69-1)*144+80,IF(OR(AU$72="IPI",AU$72="IP in"),IF(MOD(AU79-1,9)=0,"—",16*AU79),"Err"))))</f>
        <v>3520</v>
      </c>
      <c r="AW80" s="9">
        <f>IF(OR(AW$72="S",AW$72="",AW$72="STD",AW$72="A",AW$72="AES",AW$72="F",AW$72="Fiber")," ",IF(OR(AW$72="FS",AW$72="D",AW$72="DIS"),IF(MOD(AW79,9)=1,"—",16*AW79-15),IF(OR(AW$72="M",AW$72="MADI"),(AW$69-1)*144+17,IF(OR(AW$72="IPI",AW$72="IP in"),IF(MOD(AW79-1,9)=0,"—",16*AW79-15),"Err"))))</f>
        <v>3361</v>
      </c>
      <c r="AX80" s="7">
        <f>IF(OR(AW$72="S",AW$72="",AW$72="STD",AW$72="A",AW$72="AES",AW$72="F",AW$72="Fiber")," ",IF(OR(AW$72="FS",AW$72="D",AW$72="DIS"),IF(MOD(AW79,9)=1,"—",16*AW79),IF(OR(AW$72="M",AW$72="MADI"),(AW$69-1)*144+80,IF(OR(AW$72="IPI",AW$72="IP in"),IF(MOD(AW79-1,9)=0,"—",16*AW79),"Err"))))</f>
        <v>3376</v>
      </c>
      <c r="AY80" s="9">
        <f>IF(OR(AY$72="S",AY$72="",AY$72="STD",AY$72="A",AY$72="AES",AY$72="F",AY$72="Fiber")," ",IF(OR(AY$72="FS",AY$72="D",AY$72="DIS"),IF(MOD(AY79,9)=1,"—",16*AY79-15),IF(OR(AY$72="M",AY$72="MADI"),(AY$69-1)*144+17,IF(OR(AY$72="IPI",AY$72="IP in"),IF(MOD(AY79-1,9)=0,"—",16*AY79-15),"Err"))))</f>
        <v>3217</v>
      </c>
      <c r="AZ80" s="7">
        <f>IF(OR(AY$72="S",AY$72="",AY$72="STD",AY$72="A",AY$72="AES",AY$72="F",AY$72="Fiber")," ",IF(OR(AY$72="FS",AY$72="D",AY$72="DIS"),IF(MOD(AY79,9)=1,"—",16*AY79),IF(OR(AY$72="M",AY$72="MADI"),(AY$69-1)*144+80,IF(OR(AY$72="IPI",AY$72="IP in"),IF(MOD(AY79-1,9)=0,"—",16*AY79),"Err"))))</f>
        <v>3232</v>
      </c>
      <c r="BA80" s="9">
        <f>IF(OR(BA$72="S",BA$72="",BA$72="STD",BA$72="A",BA$72="AES",BA$72="F",BA$72="Fiber")," ",IF(OR(BA$72="FS",BA$72="D",BA$72="DIS"),IF(MOD(BA79,9)=1,"—",16*BA79-15),IF(OR(BA$72="M",BA$72="MADI"),(BA$69-1)*144+17,IF(OR(BA$72="IPI",BA$72="IP in"),IF(MOD(BA79-1,9)=0,"—",16*BA79-15),"Err"))))</f>
        <v>3073</v>
      </c>
      <c r="BB80" s="7">
        <f>IF(OR(BA$72="S",BA$72="",BA$72="STD",BA$72="A",BA$72="AES",BA$72="F",BA$72="Fiber")," ",IF(OR(BA$72="FS",BA$72="D",BA$72="DIS"),IF(MOD(BA79,9)=1,"—",16*BA79),IF(OR(BA$72="M",BA$72="MADI"),(BA$69-1)*144+80,IF(OR(BA$72="IPI",BA$72="IP in"),IF(MOD(BA79-1,9)=0,"—",16*BA79),"Err"))))</f>
        <v>3088</v>
      </c>
      <c r="BC80" s="9">
        <f>IF(OR(BC$72="S",BC$72="",BC$72="STD",BC$72="A",BC$72="AES",BC$72="F",BC$72="Fiber")," ",IF(OR(BC$72="FS",BC$72="D",BC$72="DIS"),IF(MOD(BC79,9)=1,"—",16*BC79-15),IF(OR(BC$72="M",BC$72="MADI"),(BC$69-1)*144+17,IF(OR(BC$72="IPI",BC$72="IP in"),IF(MOD(BC79-1,9)=0,"—",16*BC79-15),"Err"))))</f>
        <v>2929</v>
      </c>
      <c r="BD80" s="7">
        <f>IF(OR(BC$72="S",BC$72="",BC$72="STD",BC$72="A",BC$72="AES",BC$72="F",BC$72="Fiber")," ",IF(OR(BC$72="FS",BC$72="D",BC$72="DIS"),IF(MOD(BC79,9)=1,"—",16*BC79),IF(OR(BC$72="M",BC$72="MADI"),(BC$69-1)*144+80,IF(OR(BC$72="IPI",BC$72="IP in"),IF(MOD(BC79-1,9)=0,"—",16*BC79),"Err"))))</f>
        <v>2944</v>
      </c>
      <c r="BE80" s="9">
        <f>IF(OR(BE$72="S",BE$72="",BE$72="STD",BE$72="A",BE$72="AES",BE$72="F",BE$72="Fiber")," ",IF(OR(BE$72="FS",BE$72="D",BE$72="DIS"),IF(MOD(BE79,9)=1,"—",16*BE79-15),IF(OR(BE$72="M",BE$72="MADI"),(BE$69-1)*144+17,IF(OR(BE$72="IPI",BE$72="IP in"),IF(MOD(BE79-1,9)=0,"—",16*BE79-15),"Err"))))</f>
        <v>2785</v>
      </c>
      <c r="BF80" s="7">
        <f>IF(OR(BE$72="S",BE$72="",BE$72="STD",BE$72="A",BE$72="AES",BE$72="F",BE$72="Fiber")," ",IF(OR(BE$72="FS",BE$72="D",BE$72="DIS"),IF(MOD(BE79,9)=1,"—",16*BE79),IF(OR(BE$72="M",BE$72="MADI"),(BE$69-1)*144+80,IF(OR(BE$72="IPI",BE$72="IP in"),IF(MOD(BE79-1,9)=0,"—",16*BE79),"Err"))))</f>
        <v>2800</v>
      </c>
      <c r="BG80" s="9">
        <f>IF(OR(BG$72="S",BG$72="",BG$72="STD",BG$72="A",BG$72="AES",BG$72="F",BG$72="Fiber")," ",IF(OR(BG$72="FS",BG$72="D",BG$72="DIS"),IF(MOD(BG79,9)=1,"—",16*BG79-15),IF(OR(BG$72="M",BG$72="MADI"),(BG$69-1)*144+17,IF(OR(BG$72="IPI",BG$72="IP in"),IF(MOD(BG79-1,9)=0,"—",16*BG79-15),"Err"))))</f>
        <v>2641</v>
      </c>
      <c r="BH80" s="7">
        <f>IF(OR(BG$72="S",BG$72="",BG$72="STD",BG$72="A",BG$72="AES",BG$72="F",BG$72="Fiber")," ",IF(OR(BG$72="FS",BG$72="D",BG$72="DIS"),IF(MOD(BG79,9)=1,"—",16*BG79),IF(OR(BG$72="M",BG$72="MADI"),(BG$69-1)*144+80,IF(OR(BG$72="IPI",BG$72="IP in"),IF(MOD(BG79-1,9)=0,"—",16*BG79),"Err"))))</f>
        <v>2656</v>
      </c>
      <c r="BI80" s="9">
        <f>IF(OR(BI$72="S",BI$72="",BI$72="STD",BI$72="A",BI$72="AES",BI$72="F",BI$72="Fiber")," ",IF(OR(BI$72="FS",BI$72="D",BI$72="DIS"),IF(MOD(BI79,9)=1,"—",16*BI79-15),IF(OR(BI$72="M",BI$72="MADI"),(BI$69-1)*144+17,IF(OR(BI$72="IPI",BI$72="IP in"),IF(MOD(BI79-1,9)=0,"—",16*BI79-15),"Err"))))</f>
        <v>2497</v>
      </c>
      <c r="BJ80" s="7">
        <f>IF(OR(BI$72="S",BI$72="",BI$72="STD",BI$72="A",BI$72="AES",BI$72="F",BI$72="Fiber")," ",IF(OR(BI$72="FS",BI$72="D",BI$72="DIS"),IF(MOD(BI79,9)=1,"—",16*BI79),IF(OR(BI$72="M",BI$72="MADI"),(BI$69-1)*144+80,IF(OR(BI$72="IPI",BI$72="IP in"),IF(MOD(BI79-1,9)=0,"—",16*BI79),"Err"))))</f>
        <v>2512</v>
      </c>
      <c r="BK80" s="9">
        <f>IF(OR(BK$72="S",BK$72="",BK$72="STD",BK$72="A",BK$72="AES",BK$72="F",BK$72="Fiber")," ",IF(OR(BK$72="FS",BK$72="D",BK$72="DIS"),IF(MOD(BK79,9)=1,"—",16*BK79-15),IF(OR(BK$72="M",BK$72="MADI"),(BK$69-1)*144+17,IF(OR(BK$72="IPI",BK$72="IP in"),IF(MOD(BK79-1,9)=0,"—",16*BK79-15),"Err"))))</f>
        <v>2353</v>
      </c>
      <c r="BL80" s="7">
        <f>IF(OR(BK$72="S",BK$72="",BK$72="STD",BK$72="A",BK$72="AES",BK$72="F",BK$72="Fiber")," ",IF(OR(BK$72="FS",BK$72="D",BK$72="DIS"),IF(MOD(BK79,9)=1,"—",16*BK79),IF(OR(BK$72="M",BK$72="MADI"),(BK$69-1)*144+80,IF(OR(BK$72="IPI",BK$72="IP in"),IF(MOD(BK79-1,9)=0,"—",16*BK79),"Err"))))</f>
        <v>2368</v>
      </c>
      <c r="BN80" s="13" t="s">
        <v>3</v>
      </c>
    </row>
    <row r="81" spans="1:66" x14ac:dyDescent="0.25">
      <c r="A81" s="8">
        <f>(A$69)*9-4</f>
        <v>572</v>
      </c>
      <c r="B81" s="6"/>
      <c r="C81" s="8">
        <f>(C$69)*9-4</f>
        <v>563</v>
      </c>
      <c r="D81" s="6"/>
      <c r="E81" s="8">
        <f>(E$69)*9-4</f>
        <v>554</v>
      </c>
      <c r="F81" s="6"/>
      <c r="G81" s="8">
        <f>(G$69)*9-4</f>
        <v>545</v>
      </c>
      <c r="H81" s="6"/>
      <c r="I81" s="8">
        <f>(I$69)*9-4</f>
        <v>536</v>
      </c>
      <c r="J81" s="6"/>
      <c r="K81" s="8">
        <f>(K$69)*9-4</f>
        <v>527</v>
      </c>
      <c r="L81" s="6"/>
      <c r="M81" s="8">
        <f>(M$69)*9-4</f>
        <v>518</v>
      </c>
      <c r="N81" s="6"/>
      <c r="O81" s="8">
        <f>(O$69)*9-4</f>
        <v>509</v>
      </c>
      <c r="P81" s="6"/>
      <c r="Q81" s="8">
        <f>(Q$69)*9-4</f>
        <v>500</v>
      </c>
      <c r="R81" s="6"/>
      <c r="S81" s="8">
        <f>(S$69)*9-4</f>
        <v>491</v>
      </c>
      <c r="T81" s="6"/>
      <c r="U81" s="8">
        <f>(U$69)*9-4</f>
        <v>482</v>
      </c>
      <c r="V81" s="6"/>
      <c r="W81" s="8">
        <f>(W$69)*9-4</f>
        <v>473</v>
      </c>
      <c r="X81" s="6"/>
      <c r="Y81" s="8">
        <f>(Y$69)*9-4</f>
        <v>464</v>
      </c>
      <c r="Z81" s="6"/>
      <c r="AA81" s="8">
        <f>(AA$69)*9-4</f>
        <v>455</v>
      </c>
      <c r="AB81" s="6"/>
      <c r="AC81" s="8">
        <f>(AC$69)*9-4</f>
        <v>446</v>
      </c>
      <c r="AD81" s="6"/>
      <c r="AE81" s="8">
        <f>(AE$69)*9-4</f>
        <v>437</v>
      </c>
      <c r="AF81" s="6"/>
      <c r="AG81" s="8">
        <f>(AG$69)*9-4</f>
        <v>284</v>
      </c>
      <c r="AH81" s="6"/>
      <c r="AI81" s="8">
        <f>(AI$69)*9-4</f>
        <v>275</v>
      </c>
      <c r="AJ81" s="6"/>
      <c r="AK81" s="8">
        <f>(AK$69)*9-4</f>
        <v>266</v>
      </c>
      <c r="AL81" s="6"/>
      <c r="AM81" s="8">
        <f>(AM$69)*9-4</f>
        <v>257</v>
      </c>
      <c r="AN81" s="6"/>
      <c r="AO81" s="8">
        <f>(AO$69)*9-4</f>
        <v>248</v>
      </c>
      <c r="AP81" s="6"/>
      <c r="AQ81" s="8">
        <f>(AQ$69)*9-4</f>
        <v>239</v>
      </c>
      <c r="AR81" s="6"/>
      <c r="AS81" s="8">
        <f>(AS$69)*9-4</f>
        <v>230</v>
      </c>
      <c r="AT81" s="6"/>
      <c r="AU81" s="8">
        <f>(AU$69)*9-4</f>
        <v>221</v>
      </c>
      <c r="AV81" s="6"/>
      <c r="AW81" s="8">
        <f>(AW$69)*9-4</f>
        <v>212</v>
      </c>
      <c r="AX81" s="6"/>
      <c r="AY81" s="8">
        <f>(AY$69)*9-4</f>
        <v>203</v>
      </c>
      <c r="AZ81" s="6"/>
      <c r="BA81" s="8">
        <f>(BA$69)*9-4</f>
        <v>194</v>
      </c>
      <c r="BB81" s="6"/>
      <c r="BC81" s="8">
        <f>(BC$69)*9-4</f>
        <v>185</v>
      </c>
      <c r="BD81" s="6"/>
      <c r="BE81" s="8">
        <f>(BE$69)*9-4</f>
        <v>176</v>
      </c>
      <c r="BF81" s="6"/>
      <c r="BG81" s="8">
        <f>(BG$69)*9-4</f>
        <v>167</v>
      </c>
      <c r="BH81" s="6"/>
      <c r="BI81" s="8">
        <f>(BI$69)*9-4</f>
        <v>158</v>
      </c>
      <c r="BJ81" s="6"/>
      <c r="BK81" s="8">
        <f>(BK$69)*9-4</f>
        <v>149</v>
      </c>
      <c r="BL81" s="6"/>
    </row>
    <row r="82" spans="1:66" x14ac:dyDescent="0.25">
      <c r="A82" s="9">
        <f>IF(OR(A$72="S",A$72="",A$72="STD",A$72="A",A$72="AES",A$72="F",A$72="Fiber")," ",IF(OR(A$72="FS",A$72="D",A$72="DIS"),IF(MOD(A81,9)=1,"—",16*A81-15),IF(OR(A$72="M",A$72="MADI"),(A$69-1)*144+17,IF(OR(A$72="IPI",A$72="IP in"),IF(MOD(A81-1,9)=0,"—",16*A81-15),"Err"))))</f>
        <v>9137</v>
      </c>
      <c r="B82" s="7">
        <f>IF(OR(A$72="S",A$72="",A$72="STD",A$72="A",A$72="AES",A$72="F",A$72="Fiber")," ",IF(OR(A$72="FS",A$72="D",A$72="DIS"),IF(MOD(A81,9)=1,"—",16*A81),IF(OR(A$72="M",A$72="MADI"),(A$69-1)*144+80,IF(OR(A$72="IPI",A$72="IP in"),IF(MOD(A81-1,9)=0,"—",16*A81),"Err"))))</f>
        <v>9152</v>
      </c>
      <c r="C82" s="9">
        <f>IF(OR(C$72="S",C$72="",C$72="STD",C$72="A",C$72="AES",C$72="F",C$72="Fiber")," ",IF(OR(C$72="FS",C$72="D",C$72="DIS"),IF(MOD(C81,9)=1,"—",16*C81-15),IF(OR(C$72="M",C$72="MADI"),(C$69-1)*144+17,IF(OR(C$72="IPI",C$72="IP in"),IF(MOD(C81-1,9)=0,"—",16*C81-15),"Err"))))</f>
        <v>8993</v>
      </c>
      <c r="D82" s="7">
        <f>IF(OR(C$72="S",C$72="",C$72="STD",C$72="A",C$72="AES",C$72="F",C$72="Fiber")," ",IF(OR(C$72="FS",C$72="D",C$72="DIS"),IF(MOD(C81,9)=1,"—",16*C81),IF(OR(C$72="M",C$72="MADI"),(C$69-1)*144+80,IF(OR(C$72="IPI",C$72="IP in"),IF(MOD(C81-1,9)=0,"—",16*C81),"Err"))))</f>
        <v>9008</v>
      </c>
      <c r="E82" s="9">
        <f>IF(OR(E$72="S",E$72="",E$72="STD",E$72="A",E$72="AES",E$72="F",E$72="Fiber")," ",IF(OR(E$72="FS",E$72="D",E$72="DIS"),IF(MOD(E81,9)=1,"—",16*E81-15),IF(OR(E$72="M",E$72="MADI"),(E$69-1)*144+17,IF(OR(E$72="IPI",E$72="IP in"),IF(MOD(E81-1,9)=0,"—",16*E81-15),"Err"))))</f>
        <v>8849</v>
      </c>
      <c r="F82" s="7">
        <f>IF(OR(E$72="S",E$72="",E$72="STD",E$72="A",E$72="AES",E$72="F",E$72="Fiber")," ",IF(OR(E$72="FS",E$72="D",E$72="DIS"),IF(MOD(E81,9)=1,"—",16*E81),IF(OR(E$72="M",E$72="MADI"),(E$69-1)*144+80,IF(OR(E$72="IPI",E$72="IP in"),IF(MOD(E81-1,9)=0,"—",16*E81),"Err"))))</f>
        <v>8864</v>
      </c>
      <c r="G82" s="9">
        <f>IF(OR(G$72="S",G$72="",G$72="STD",G$72="A",G$72="AES",G$72="F",G$72="Fiber")," ",IF(OR(G$72="FS",G$72="D",G$72="DIS"),IF(MOD(G81,9)=1,"—",16*G81-15),IF(OR(G$72="M",G$72="MADI"),(G$69-1)*144+17,IF(OR(G$72="IPI",G$72="IP in"),IF(MOD(G81-1,9)=0,"—",16*G81-15),"Err"))))</f>
        <v>8705</v>
      </c>
      <c r="H82" s="7">
        <f>IF(OR(G$72="S",G$72="",G$72="STD",G$72="A",G$72="AES",G$72="F",G$72="Fiber")," ",IF(OR(G$72="FS",G$72="D",G$72="DIS"),IF(MOD(G81,9)=1,"—",16*G81),IF(OR(G$72="M",G$72="MADI"),(G$69-1)*144+80,IF(OR(G$72="IPI",G$72="IP in"),IF(MOD(G81-1,9)=0,"—",16*G81),"Err"))))</f>
        <v>8720</v>
      </c>
      <c r="I82" s="9">
        <f>IF(OR(I$72="S",I$72="",I$72="STD",I$72="A",I$72="AES",I$72="F",I$72="Fiber")," ",IF(OR(I$72="FS",I$72="D",I$72="DIS"),IF(MOD(I81,9)=1,"—",16*I81-15),IF(OR(I$72="M",I$72="MADI"),(I$69-1)*144+17,IF(OR(I$72="IPI",I$72="IP in"),IF(MOD(I81-1,9)=0,"—",16*I81-15),"Err"))))</f>
        <v>8561</v>
      </c>
      <c r="J82" s="7">
        <f>IF(OR(I$72="S",I$72="",I$72="STD",I$72="A",I$72="AES",I$72="F",I$72="Fiber")," ",IF(OR(I$72="FS",I$72="D",I$72="DIS"),IF(MOD(I81,9)=1,"—",16*I81),IF(OR(I$72="M",I$72="MADI"),(I$69-1)*144+80,IF(OR(I$72="IPI",I$72="IP in"),IF(MOD(I81-1,9)=0,"—",16*I81),"Err"))))</f>
        <v>8576</v>
      </c>
      <c r="K82" s="9">
        <f>IF(OR(K$72="S",K$72="",K$72="STD",K$72="A",K$72="AES",K$72="F",K$72="Fiber")," ",IF(OR(K$72="FS",K$72="D",K$72="DIS"),IF(MOD(K81,9)=1,"—",16*K81-15),IF(OR(K$72="M",K$72="MADI"),(K$69-1)*144+17,IF(OR(K$72="IPI",K$72="IP in"),IF(MOD(K81-1,9)=0,"—",16*K81-15),"Err"))))</f>
        <v>8417</v>
      </c>
      <c r="L82" s="7">
        <f>IF(OR(K$72="S",K$72="",K$72="STD",K$72="A",K$72="AES",K$72="F",K$72="Fiber")," ",IF(OR(K$72="FS",K$72="D",K$72="DIS"),IF(MOD(K81,9)=1,"—",16*K81),IF(OR(K$72="M",K$72="MADI"),(K$69-1)*144+80,IF(OR(K$72="IPI",K$72="IP in"),IF(MOD(K81-1,9)=0,"—",16*K81),"Err"))))</f>
        <v>8432</v>
      </c>
      <c r="M82" s="9">
        <f>IF(OR(M$72="S",M$72="",M$72="STD",M$72="A",M$72="AES",M$72="F",M$72="Fiber")," ",IF(OR(M$72="FS",M$72="D",M$72="DIS"),IF(MOD(M81,9)=1,"—",16*M81-15),IF(OR(M$72="M",M$72="MADI"),(M$69-1)*144+17,IF(OR(M$72="IPI",M$72="IP in"),IF(MOD(M81-1,9)=0,"—",16*M81-15),"Err"))))</f>
        <v>8273</v>
      </c>
      <c r="N82" s="7">
        <f>IF(OR(M$72="S",M$72="",M$72="STD",M$72="A",M$72="AES",M$72="F",M$72="Fiber")," ",IF(OR(M$72="FS",M$72="D",M$72="DIS"),IF(MOD(M81,9)=1,"—",16*M81),IF(OR(M$72="M",M$72="MADI"),(M$69-1)*144+80,IF(OR(M$72="IPI",M$72="IP in"),IF(MOD(M81-1,9)=0,"—",16*M81),"Err"))))</f>
        <v>8288</v>
      </c>
      <c r="O82" s="9">
        <f>IF(OR(O$72="S",O$72="",O$72="STD",O$72="A",O$72="AES",O$72="F",O$72="Fiber")," ",IF(OR(O$72="FS",O$72="D",O$72="DIS"),IF(MOD(O81,9)=1,"—",16*O81-15),IF(OR(O$72="M",O$72="MADI"),(O$69-1)*144+17,IF(OR(O$72="IPI",O$72="IP in"),IF(MOD(O81-1,9)=0,"—",16*O81-15),"Err"))))</f>
        <v>8129</v>
      </c>
      <c r="P82" s="7">
        <f>IF(OR(O$72="S",O$72="",O$72="STD",O$72="A",O$72="AES",O$72="F",O$72="Fiber")," ",IF(OR(O$72="FS",O$72="D",O$72="DIS"),IF(MOD(O81,9)=1,"—",16*O81),IF(OR(O$72="M",O$72="MADI"),(O$69-1)*144+80,IF(OR(O$72="IPI",O$72="IP in"),IF(MOD(O81-1,9)=0,"—",16*O81),"Err"))))</f>
        <v>8144</v>
      </c>
      <c r="Q82" s="9">
        <f>IF(OR(Q$72="S",Q$72="",Q$72="STD",Q$72="A",Q$72="AES",Q$72="F",Q$72="Fiber")," ",IF(OR(Q$72="FS",Q$72="D",Q$72="DIS"),IF(MOD(Q81,9)=1,"—",16*Q81-15),IF(OR(Q$72="M",Q$72="MADI"),(Q$69-1)*144+17,IF(OR(Q$72="IPI",Q$72="IP in"),IF(MOD(Q81-1,9)=0,"—",16*Q81-15),"Err"))))</f>
        <v>7985</v>
      </c>
      <c r="R82" s="7">
        <f>IF(OR(Q$72="S",Q$72="",Q$72="STD",Q$72="A",Q$72="AES",Q$72="F",Q$72="Fiber")," ",IF(OR(Q$72="FS",Q$72="D",Q$72="DIS"),IF(MOD(Q81,9)=1,"—",16*Q81),IF(OR(Q$72="M",Q$72="MADI"),(Q$69-1)*144+80,IF(OR(Q$72="IPI",Q$72="IP in"),IF(MOD(Q81-1,9)=0,"—",16*Q81),"Err"))))</f>
        <v>8000</v>
      </c>
      <c r="S82" s="9">
        <f>IF(OR(S$72="S",S$72="",S$72="STD",S$72="A",S$72="AES",S$72="F",S$72="Fiber")," ",IF(OR(S$72="FS",S$72="D",S$72="DIS"),IF(MOD(S81,9)=1,"—",16*S81-15),IF(OR(S$72="M",S$72="MADI"),(S$69-1)*144+17,IF(OR(S$72="IPI",S$72="IP in"),IF(MOD(S81-1,9)=0,"—",16*S81-15),"Err"))))</f>
        <v>7841</v>
      </c>
      <c r="T82" s="7">
        <f>IF(OR(S$72="S",S$72="",S$72="STD",S$72="A",S$72="AES",S$72="F",S$72="Fiber")," ",IF(OR(S$72="FS",S$72="D",S$72="DIS"),IF(MOD(S81,9)=1,"—",16*S81),IF(OR(S$72="M",S$72="MADI"),(S$69-1)*144+80,IF(OR(S$72="IPI",S$72="IP in"),IF(MOD(S81-1,9)=0,"—",16*S81),"Err"))))</f>
        <v>7856</v>
      </c>
      <c r="U82" s="9">
        <f>IF(OR(U$72="S",U$72="",U$72="STD",U$72="A",U$72="AES",U$72="F",U$72="Fiber")," ",IF(OR(U$72="FS",U$72="D",U$72="DIS"),IF(MOD(U81,9)=1,"—",16*U81-15),IF(OR(U$72="M",U$72="MADI"),(U$69-1)*144+17,IF(OR(U$72="IPI",U$72="IP in"),IF(MOD(U81-1,9)=0,"—",16*U81-15),"Err"))))</f>
        <v>7697</v>
      </c>
      <c r="V82" s="7">
        <f>IF(OR(U$72="S",U$72="",U$72="STD",U$72="A",U$72="AES",U$72="F",U$72="Fiber")," ",IF(OR(U$72="FS",U$72="D",U$72="DIS"),IF(MOD(U81,9)=1,"—",16*U81),IF(OR(U$72="M",U$72="MADI"),(U$69-1)*144+80,IF(OR(U$72="IPI",U$72="IP in"),IF(MOD(U81-1,9)=0,"—",16*U81),"Err"))))</f>
        <v>7712</v>
      </c>
      <c r="W82" s="9">
        <f>IF(OR(W$72="S",W$72="",W$72="STD",W$72="A",W$72="AES",W$72="F",W$72="Fiber")," ",IF(OR(W$72="FS",W$72="D",W$72="DIS"),IF(MOD(W81,9)=1,"—",16*W81-15),IF(OR(W$72="M",W$72="MADI"),(W$69-1)*144+17,IF(OR(W$72="IPI",W$72="IP in"),IF(MOD(W81-1,9)=0,"—",16*W81-15),"Err"))))</f>
        <v>7553</v>
      </c>
      <c r="X82" s="7">
        <f>IF(OR(W$72="S",W$72="",W$72="STD",W$72="A",W$72="AES",W$72="F",W$72="Fiber")," ",IF(OR(W$72="FS",W$72="D",W$72="DIS"),IF(MOD(W81,9)=1,"—",16*W81),IF(OR(W$72="M",W$72="MADI"),(W$69-1)*144+80,IF(OR(W$72="IPI",W$72="IP in"),IF(MOD(W81-1,9)=0,"—",16*W81),"Err"))))</f>
        <v>7568</v>
      </c>
      <c r="Y82" s="9">
        <f>IF(OR(Y$72="S",Y$72="",Y$72="STD",Y$72="A",Y$72="AES",Y$72="F",Y$72="Fiber")," ",IF(OR(Y$72="FS",Y$72="D",Y$72="DIS"),IF(MOD(Y81,9)=1,"—",16*Y81-15),IF(OR(Y$72="M",Y$72="MADI"),(Y$69-1)*144+17,IF(OR(Y$72="IPI",Y$72="IP in"),IF(MOD(Y81-1,9)=0,"—",16*Y81-15),"Err"))))</f>
        <v>7409</v>
      </c>
      <c r="Z82" s="7">
        <f>IF(OR(Y$72="S",Y$72="",Y$72="STD",Y$72="A",Y$72="AES",Y$72="F",Y$72="Fiber")," ",IF(OR(Y$72="FS",Y$72="D",Y$72="DIS"),IF(MOD(Y81,9)=1,"—",16*Y81),IF(OR(Y$72="M",Y$72="MADI"),(Y$69-1)*144+80,IF(OR(Y$72="IPI",Y$72="IP in"),IF(MOD(Y81-1,9)=0,"—",16*Y81),"Err"))))</f>
        <v>7424</v>
      </c>
      <c r="AA82" s="9">
        <f>IF(OR(AA$72="S",AA$72="",AA$72="STD",AA$72="A",AA$72="AES",AA$72="F",AA$72="Fiber")," ",IF(OR(AA$72="FS",AA$72="D",AA$72="DIS"),IF(MOD(AA81,9)=1,"—",16*AA81-15),IF(OR(AA$72="M",AA$72="MADI"),(AA$69-1)*144+17,IF(OR(AA$72="IPI",AA$72="IP in"),IF(MOD(AA81-1,9)=0,"—",16*AA81-15),"Err"))))</f>
        <v>7265</v>
      </c>
      <c r="AB82" s="7">
        <f>IF(OR(AA$72="S",AA$72="",AA$72="STD",AA$72="A",AA$72="AES",AA$72="F",AA$72="Fiber")," ",IF(OR(AA$72="FS",AA$72="D",AA$72="DIS"),IF(MOD(AA81,9)=1,"—",16*AA81),IF(OR(AA$72="M",AA$72="MADI"),(AA$69-1)*144+80,IF(OR(AA$72="IPI",AA$72="IP in"),IF(MOD(AA81-1,9)=0,"—",16*AA81),"Err"))))</f>
        <v>7280</v>
      </c>
      <c r="AC82" s="9">
        <f>IF(OR(AC$72="S",AC$72="",AC$72="STD",AC$72="A",AC$72="AES",AC$72="F",AC$72="Fiber")," ",IF(OR(AC$72="FS",AC$72="D",AC$72="DIS"),IF(MOD(AC81,9)=1,"—",16*AC81-15),IF(OR(AC$72="M",AC$72="MADI"),(AC$69-1)*144+17,IF(OR(AC$72="IPI",AC$72="IP in"),IF(MOD(AC81-1,9)=0,"—",16*AC81-15),"Err"))))</f>
        <v>7121</v>
      </c>
      <c r="AD82" s="7">
        <f>IF(OR(AC$72="S",AC$72="",AC$72="STD",AC$72="A",AC$72="AES",AC$72="F",AC$72="Fiber")," ",IF(OR(AC$72="FS",AC$72="D",AC$72="DIS"),IF(MOD(AC81,9)=1,"—",16*AC81),IF(OR(AC$72="M",AC$72="MADI"),(AC$69-1)*144+80,IF(OR(AC$72="IPI",AC$72="IP in"),IF(MOD(AC81-1,9)=0,"—",16*AC81),"Err"))))</f>
        <v>7136</v>
      </c>
      <c r="AE82" s="9">
        <f>IF(OR(AE$72="S",AE$72="",AE$72="STD",AE$72="A",AE$72="AES",AE$72="F",AE$72="Fiber")," ",IF(OR(AE$72="FS",AE$72="D",AE$72="DIS"),IF(MOD(AE81,9)=1,"—",16*AE81-15),IF(OR(AE$72="M",AE$72="MADI"),(AE$69-1)*144+17,IF(OR(AE$72="IPI",AE$72="IP in"),IF(MOD(AE81-1,9)=0,"—",16*AE81-15),"Err"))))</f>
        <v>6977</v>
      </c>
      <c r="AF82" s="7">
        <f>IF(OR(AE$72="S",AE$72="",AE$72="STD",AE$72="A",AE$72="AES",AE$72="F",AE$72="Fiber")," ",IF(OR(AE$72="FS",AE$72="D",AE$72="DIS"),IF(MOD(AE81,9)=1,"—",16*AE81),IF(OR(AE$72="M",AE$72="MADI"),(AE$69-1)*144+80,IF(OR(AE$72="IPI",AE$72="IP in"),IF(MOD(AE81-1,9)=0,"—",16*AE81),"Err"))))</f>
        <v>6992</v>
      </c>
      <c r="AG82" s="9">
        <f>IF(OR(AG$72="S",AG$72="",AG$72="STD",AG$72="A",AG$72="AES",AG$72="F",AG$72="Fiber")," ",IF(OR(AG$72="FS",AG$72="D",AG$72="DIS"),IF(MOD(AG81,9)=1,"—",16*AG81-15),IF(OR(AG$72="M",AG$72="MADI"),(AG$69-1)*144+17,IF(OR(AG$72="IPI",AG$72="IP in"),IF(MOD(AG81-1,9)=0,"—",16*AG81-15),"Err"))))</f>
        <v>4529</v>
      </c>
      <c r="AH82" s="7">
        <f>IF(OR(AG$72="S",AG$72="",AG$72="STD",AG$72="A",AG$72="AES",AG$72="F",AG$72="Fiber")," ",IF(OR(AG$72="FS",AG$72="D",AG$72="DIS"),IF(MOD(AG81,9)=1,"—",16*AG81),IF(OR(AG$72="M",AG$72="MADI"),(AG$69-1)*144+80,IF(OR(AG$72="IPI",AG$72="IP in"),IF(MOD(AG81-1,9)=0,"—",16*AG81),"Err"))))</f>
        <v>4544</v>
      </c>
      <c r="AI82" s="9">
        <f>IF(OR(AI$72="S",AI$72="",AI$72="STD",AI$72="A",AI$72="AES",AI$72="F",AI$72="Fiber")," ",IF(OR(AI$72="FS",AI$72="D",AI$72="DIS"),IF(MOD(AI81,9)=1,"—",16*AI81-15),IF(OR(AI$72="M",AI$72="MADI"),(AI$69-1)*144+17,IF(OR(AI$72="IPI",AI$72="IP in"),IF(MOD(AI81-1,9)=0,"—",16*AI81-15),"Err"))))</f>
        <v>4385</v>
      </c>
      <c r="AJ82" s="7">
        <f>IF(OR(AI$72="S",AI$72="",AI$72="STD",AI$72="A",AI$72="AES",AI$72="F",AI$72="Fiber")," ",IF(OR(AI$72="FS",AI$72="D",AI$72="DIS"),IF(MOD(AI81,9)=1,"—",16*AI81),IF(OR(AI$72="M",AI$72="MADI"),(AI$69-1)*144+80,IF(OR(AI$72="IPI",AI$72="IP in"),IF(MOD(AI81-1,9)=0,"—",16*AI81),"Err"))))</f>
        <v>4400</v>
      </c>
      <c r="AK82" s="9">
        <f>IF(OR(AK$72="S",AK$72="",AK$72="STD",AK$72="A",AK$72="AES",AK$72="F",AK$72="Fiber")," ",IF(OR(AK$72="FS",AK$72="D",AK$72="DIS"),IF(MOD(AK81,9)=1,"—",16*AK81-15),IF(OR(AK$72="M",AK$72="MADI"),(AK$69-1)*144+17,IF(OR(AK$72="IPI",AK$72="IP in"),IF(MOD(AK81-1,9)=0,"—",16*AK81-15),"Err"))))</f>
        <v>4241</v>
      </c>
      <c r="AL82" s="7">
        <f>IF(OR(AK$72="S",AK$72="",AK$72="STD",AK$72="A",AK$72="AES",AK$72="F",AK$72="Fiber")," ",IF(OR(AK$72="FS",AK$72="D",AK$72="DIS"),IF(MOD(AK81,9)=1,"—",16*AK81),IF(OR(AK$72="M",AK$72="MADI"),(AK$69-1)*144+80,IF(OR(AK$72="IPI",AK$72="IP in"),IF(MOD(AK81-1,9)=0,"—",16*AK81),"Err"))))</f>
        <v>4256</v>
      </c>
      <c r="AM82" s="9">
        <f>IF(OR(AM$72="S",AM$72="",AM$72="STD",AM$72="A",AM$72="AES",AM$72="F",AM$72="Fiber")," ",IF(OR(AM$72="FS",AM$72="D",AM$72="DIS"),IF(MOD(AM81,9)=1,"—",16*AM81-15),IF(OR(AM$72="M",AM$72="MADI"),(AM$69-1)*144+17,IF(OR(AM$72="IPI",AM$72="IP in"),IF(MOD(AM81-1,9)=0,"—",16*AM81-15),"Err"))))</f>
        <v>4097</v>
      </c>
      <c r="AN82" s="7">
        <f>IF(OR(AM$72="S",AM$72="",AM$72="STD",AM$72="A",AM$72="AES",AM$72="F",AM$72="Fiber")," ",IF(OR(AM$72="FS",AM$72="D",AM$72="DIS"),IF(MOD(AM81,9)=1,"—",16*AM81),IF(OR(AM$72="M",AM$72="MADI"),(AM$69-1)*144+80,IF(OR(AM$72="IPI",AM$72="IP in"),IF(MOD(AM81-1,9)=0,"—",16*AM81),"Err"))))</f>
        <v>4112</v>
      </c>
      <c r="AO82" s="9">
        <f>IF(OR(AO$72="S",AO$72="",AO$72="STD",AO$72="A",AO$72="AES",AO$72="F",AO$72="Fiber")," ",IF(OR(AO$72="FS",AO$72="D",AO$72="DIS"),IF(MOD(AO81,9)=1,"—",16*AO81-15),IF(OR(AO$72="M",AO$72="MADI"),(AO$69-1)*144+17,IF(OR(AO$72="IPI",AO$72="IP in"),IF(MOD(AO81-1,9)=0,"—",16*AO81-15),"Err"))))</f>
        <v>3953</v>
      </c>
      <c r="AP82" s="7">
        <f>IF(OR(AO$72="S",AO$72="",AO$72="STD",AO$72="A",AO$72="AES",AO$72="F",AO$72="Fiber")," ",IF(OR(AO$72="FS",AO$72="D",AO$72="DIS"),IF(MOD(AO81,9)=1,"—",16*AO81),IF(OR(AO$72="M",AO$72="MADI"),(AO$69-1)*144+80,IF(OR(AO$72="IPI",AO$72="IP in"),IF(MOD(AO81-1,9)=0,"—",16*AO81),"Err"))))</f>
        <v>3968</v>
      </c>
      <c r="AQ82" s="9">
        <f>IF(OR(AQ$72="S",AQ$72="",AQ$72="STD",AQ$72="A",AQ$72="AES",AQ$72="F",AQ$72="Fiber")," ",IF(OR(AQ$72="FS",AQ$72="D",AQ$72="DIS"),IF(MOD(AQ81,9)=1,"—",16*AQ81-15),IF(OR(AQ$72="M",AQ$72="MADI"),(AQ$69-1)*144+17,IF(OR(AQ$72="IPI",AQ$72="IP in"),IF(MOD(AQ81-1,9)=0,"—",16*AQ81-15),"Err"))))</f>
        <v>3809</v>
      </c>
      <c r="AR82" s="7">
        <f>IF(OR(AQ$72="S",AQ$72="",AQ$72="STD",AQ$72="A",AQ$72="AES",AQ$72="F",AQ$72="Fiber")," ",IF(OR(AQ$72="FS",AQ$72="D",AQ$72="DIS"),IF(MOD(AQ81,9)=1,"—",16*AQ81),IF(OR(AQ$72="M",AQ$72="MADI"),(AQ$69-1)*144+80,IF(OR(AQ$72="IPI",AQ$72="IP in"),IF(MOD(AQ81-1,9)=0,"—",16*AQ81),"Err"))))</f>
        <v>3824</v>
      </c>
      <c r="AS82" s="9">
        <f>IF(OR(AS$72="S",AS$72="",AS$72="STD",AS$72="A",AS$72="AES",AS$72="F",AS$72="Fiber")," ",IF(OR(AS$72="FS",AS$72="D",AS$72="DIS"),IF(MOD(AS81,9)=1,"—",16*AS81-15),IF(OR(AS$72="M",AS$72="MADI"),(AS$69-1)*144+17,IF(OR(AS$72="IPI",AS$72="IP in"),IF(MOD(AS81-1,9)=0,"—",16*AS81-15),"Err"))))</f>
        <v>3665</v>
      </c>
      <c r="AT82" s="7">
        <f>IF(OR(AS$72="S",AS$72="",AS$72="STD",AS$72="A",AS$72="AES",AS$72="F",AS$72="Fiber")," ",IF(OR(AS$72="FS",AS$72="D",AS$72="DIS"),IF(MOD(AS81,9)=1,"—",16*AS81),IF(OR(AS$72="M",AS$72="MADI"),(AS$69-1)*144+80,IF(OR(AS$72="IPI",AS$72="IP in"),IF(MOD(AS81-1,9)=0,"—",16*AS81),"Err"))))</f>
        <v>3680</v>
      </c>
      <c r="AU82" s="9">
        <f>IF(OR(AU$72="S",AU$72="",AU$72="STD",AU$72="A",AU$72="AES",AU$72="F",AU$72="Fiber")," ",IF(OR(AU$72="FS",AU$72="D",AU$72="DIS"),IF(MOD(AU81,9)=1,"—",16*AU81-15),IF(OR(AU$72="M",AU$72="MADI"),(AU$69-1)*144+17,IF(OR(AU$72="IPI",AU$72="IP in"),IF(MOD(AU81-1,9)=0,"—",16*AU81-15),"Err"))))</f>
        <v>3521</v>
      </c>
      <c r="AV82" s="7">
        <f>IF(OR(AU$72="S",AU$72="",AU$72="STD",AU$72="A",AU$72="AES",AU$72="F",AU$72="Fiber")," ",IF(OR(AU$72="FS",AU$72="D",AU$72="DIS"),IF(MOD(AU81,9)=1,"—",16*AU81),IF(OR(AU$72="M",AU$72="MADI"),(AU$69-1)*144+80,IF(OR(AU$72="IPI",AU$72="IP in"),IF(MOD(AU81-1,9)=0,"—",16*AU81),"Err"))))</f>
        <v>3536</v>
      </c>
      <c r="AW82" s="9">
        <f>IF(OR(AW$72="S",AW$72="",AW$72="STD",AW$72="A",AW$72="AES",AW$72="F",AW$72="Fiber")," ",IF(OR(AW$72="FS",AW$72="D",AW$72="DIS"),IF(MOD(AW81,9)=1,"—",16*AW81-15),IF(OR(AW$72="M",AW$72="MADI"),(AW$69-1)*144+17,IF(OR(AW$72="IPI",AW$72="IP in"),IF(MOD(AW81-1,9)=0,"—",16*AW81-15),"Err"))))</f>
        <v>3377</v>
      </c>
      <c r="AX82" s="7">
        <f>IF(OR(AW$72="S",AW$72="",AW$72="STD",AW$72="A",AW$72="AES",AW$72="F",AW$72="Fiber")," ",IF(OR(AW$72="FS",AW$72="D",AW$72="DIS"),IF(MOD(AW81,9)=1,"—",16*AW81),IF(OR(AW$72="M",AW$72="MADI"),(AW$69-1)*144+80,IF(OR(AW$72="IPI",AW$72="IP in"),IF(MOD(AW81-1,9)=0,"—",16*AW81),"Err"))))</f>
        <v>3392</v>
      </c>
      <c r="AY82" s="9">
        <f>IF(OR(AY$72="S",AY$72="",AY$72="STD",AY$72="A",AY$72="AES",AY$72="F",AY$72="Fiber")," ",IF(OR(AY$72="FS",AY$72="D",AY$72="DIS"),IF(MOD(AY81,9)=1,"—",16*AY81-15),IF(OR(AY$72="M",AY$72="MADI"),(AY$69-1)*144+17,IF(OR(AY$72="IPI",AY$72="IP in"),IF(MOD(AY81-1,9)=0,"—",16*AY81-15),"Err"))))</f>
        <v>3233</v>
      </c>
      <c r="AZ82" s="7">
        <f>IF(OR(AY$72="S",AY$72="",AY$72="STD",AY$72="A",AY$72="AES",AY$72="F",AY$72="Fiber")," ",IF(OR(AY$72="FS",AY$72="D",AY$72="DIS"),IF(MOD(AY81,9)=1,"—",16*AY81),IF(OR(AY$72="M",AY$72="MADI"),(AY$69-1)*144+80,IF(OR(AY$72="IPI",AY$72="IP in"),IF(MOD(AY81-1,9)=0,"—",16*AY81),"Err"))))</f>
        <v>3248</v>
      </c>
      <c r="BA82" s="9">
        <f>IF(OR(BA$72="S",BA$72="",BA$72="STD",BA$72="A",BA$72="AES",BA$72="F",BA$72="Fiber")," ",IF(OR(BA$72="FS",BA$72="D",BA$72="DIS"),IF(MOD(BA81,9)=1,"—",16*BA81-15),IF(OR(BA$72="M",BA$72="MADI"),(BA$69-1)*144+17,IF(OR(BA$72="IPI",BA$72="IP in"),IF(MOD(BA81-1,9)=0,"—",16*BA81-15),"Err"))))</f>
        <v>3089</v>
      </c>
      <c r="BB82" s="7">
        <f>IF(OR(BA$72="S",BA$72="",BA$72="STD",BA$72="A",BA$72="AES",BA$72="F",BA$72="Fiber")," ",IF(OR(BA$72="FS",BA$72="D",BA$72="DIS"),IF(MOD(BA81,9)=1,"—",16*BA81),IF(OR(BA$72="M",BA$72="MADI"),(BA$69-1)*144+80,IF(OR(BA$72="IPI",BA$72="IP in"),IF(MOD(BA81-1,9)=0,"—",16*BA81),"Err"))))</f>
        <v>3104</v>
      </c>
      <c r="BC82" s="9">
        <f>IF(OR(BC$72="S",BC$72="",BC$72="STD",BC$72="A",BC$72="AES",BC$72="F",BC$72="Fiber")," ",IF(OR(BC$72="FS",BC$72="D",BC$72="DIS"),IF(MOD(BC81,9)=1,"—",16*BC81-15),IF(OR(BC$72="M",BC$72="MADI"),(BC$69-1)*144+17,IF(OR(BC$72="IPI",BC$72="IP in"),IF(MOD(BC81-1,9)=0,"—",16*BC81-15),"Err"))))</f>
        <v>2945</v>
      </c>
      <c r="BD82" s="7">
        <f>IF(OR(BC$72="S",BC$72="",BC$72="STD",BC$72="A",BC$72="AES",BC$72="F",BC$72="Fiber")," ",IF(OR(BC$72="FS",BC$72="D",BC$72="DIS"),IF(MOD(BC81,9)=1,"—",16*BC81),IF(OR(BC$72="M",BC$72="MADI"),(BC$69-1)*144+80,IF(OR(BC$72="IPI",BC$72="IP in"),IF(MOD(BC81-1,9)=0,"—",16*BC81),"Err"))))</f>
        <v>2960</v>
      </c>
      <c r="BE82" s="9">
        <f>IF(OR(BE$72="S",BE$72="",BE$72="STD",BE$72="A",BE$72="AES",BE$72="F",BE$72="Fiber")," ",IF(OR(BE$72="FS",BE$72="D",BE$72="DIS"),IF(MOD(BE81,9)=1,"—",16*BE81-15),IF(OR(BE$72="M",BE$72="MADI"),(BE$69-1)*144+17,IF(OR(BE$72="IPI",BE$72="IP in"),IF(MOD(BE81-1,9)=0,"—",16*BE81-15),"Err"))))</f>
        <v>2801</v>
      </c>
      <c r="BF82" s="7">
        <f>IF(OR(BE$72="S",BE$72="",BE$72="STD",BE$72="A",BE$72="AES",BE$72="F",BE$72="Fiber")," ",IF(OR(BE$72="FS",BE$72="D",BE$72="DIS"),IF(MOD(BE81,9)=1,"—",16*BE81),IF(OR(BE$72="M",BE$72="MADI"),(BE$69-1)*144+80,IF(OR(BE$72="IPI",BE$72="IP in"),IF(MOD(BE81-1,9)=0,"—",16*BE81),"Err"))))</f>
        <v>2816</v>
      </c>
      <c r="BG82" s="9">
        <f>IF(OR(BG$72="S",BG$72="",BG$72="STD",BG$72="A",BG$72="AES",BG$72="F",BG$72="Fiber")," ",IF(OR(BG$72="FS",BG$72="D",BG$72="DIS"),IF(MOD(BG81,9)=1,"—",16*BG81-15),IF(OR(BG$72="M",BG$72="MADI"),(BG$69-1)*144+17,IF(OR(BG$72="IPI",BG$72="IP in"),IF(MOD(BG81-1,9)=0,"—",16*BG81-15),"Err"))))</f>
        <v>2657</v>
      </c>
      <c r="BH82" s="7">
        <f>IF(OR(BG$72="S",BG$72="",BG$72="STD",BG$72="A",BG$72="AES",BG$72="F",BG$72="Fiber")," ",IF(OR(BG$72="FS",BG$72="D",BG$72="DIS"),IF(MOD(BG81,9)=1,"—",16*BG81),IF(OR(BG$72="M",BG$72="MADI"),(BG$69-1)*144+80,IF(OR(BG$72="IPI",BG$72="IP in"),IF(MOD(BG81-1,9)=0,"—",16*BG81),"Err"))))</f>
        <v>2672</v>
      </c>
      <c r="BI82" s="9">
        <f>IF(OR(BI$72="S",BI$72="",BI$72="STD",BI$72="A",BI$72="AES",BI$72="F",BI$72="Fiber")," ",IF(OR(BI$72="FS",BI$72="D",BI$72="DIS"),IF(MOD(BI81,9)=1,"—",16*BI81-15),IF(OR(BI$72="M",BI$72="MADI"),(BI$69-1)*144+17,IF(OR(BI$72="IPI",BI$72="IP in"),IF(MOD(BI81-1,9)=0,"—",16*BI81-15),"Err"))))</f>
        <v>2513</v>
      </c>
      <c r="BJ82" s="7">
        <f>IF(OR(BI$72="S",BI$72="",BI$72="STD",BI$72="A",BI$72="AES",BI$72="F",BI$72="Fiber")," ",IF(OR(BI$72="FS",BI$72="D",BI$72="DIS"),IF(MOD(BI81,9)=1,"—",16*BI81),IF(OR(BI$72="M",BI$72="MADI"),(BI$69-1)*144+80,IF(OR(BI$72="IPI",BI$72="IP in"),IF(MOD(BI81-1,9)=0,"—",16*BI81),"Err"))))</f>
        <v>2528</v>
      </c>
      <c r="BK82" s="9">
        <f>IF(OR(BK$72="S",BK$72="",BK$72="STD",BK$72="A",BK$72="AES",BK$72="F",BK$72="Fiber")," ",IF(OR(BK$72="FS",BK$72="D",BK$72="DIS"),IF(MOD(BK81,9)=1,"—",16*BK81-15),IF(OR(BK$72="M",BK$72="MADI"),(BK$69-1)*144+17,IF(OR(BK$72="IPI",BK$72="IP in"),IF(MOD(BK81-1,9)=0,"—",16*BK81-15),"Err"))))</f>
        <v>2369</v>
      </c>
      <c r="BL82" s="7">
        <f>IF(OR(BK$72="S",BK$72="",BK$72="STD",BK$72="A",BK$72="AES",BK$72="F",BK$72="Fiber")," ",IF(OR(BK$72="FS",BK$72="D",BK$72="DIS"),IF(MOD(BK81,9)=1,"—",16*BK81),IF(OR(BK$72="M",BK$72="MADI"),(BK$69-1)*144+80,IF(OR(BK$72="IPI",BK$72="IP in"),IF(MOD(BK81-1,9)=0,"—",16*BK81),"Err"))))</f>
        <v>2384</v>
      </c>
    </row>
    <row r="83" spans="1:66" x14ac:dyDescent="0.25">
      <c r="A83" s="8">
        <f>(A$69)*9-3</f>
        <v>573</v>
      </c>
      <c r="B83" s="6"/>
      <c r="C83" s="8">
        <f>(C$69)*9-3</f>
        <v>564</v>
      </c>
      <c r="D83" s="6"/>
      <c r="E83" s="8">
        <f>(E$69)*9-3</f>
        <v>555</v>
      </c>
      <c r="F83" s="6"/>
      <c r="G83" s="8">
        <f>(G$69)*9-3</f>
        <v>546</v>
      </c>
      <c r="H83" s="6"/>
      <c r="I83" s="8">
        <f>(I$69)*9-3</f>
        <v>537</v>
      </c>
      <c r="J83" s="6"/>
      <c r="K83" s="8">
        <f>(K$69)*9-3</f>
        <v>528</v>
      </c>
      <c r="L83" s="6"/>
      <c r="M83" s="8">
        <f>(M$69)*9-3</f>
        <v>519</v>
      </c>
      <c r="N83" s="6"/>
      <c r="O83" s="8">
        <f>(O$69)*9-3</f>
        <v>510</v>
      </c>
      <c r="P83" s="6"/>
      <c r="Q83" s="8">
        <f>(Q$69)*9-3</f>
        <v>501</v>
      </c>
      <c r="R83" s="6"/>
      <c r="S83" s="8">
        <f>(S$69)*9-3</f>
        <v>492</v>
      </c>
      <c r="T83" s="6"/>
      <c r="U83" s="8">
        <f>(U$69)*9-3</f>
        <v>483</v>
      </c>
      <c r="V83" s="6"/>
      <c r="W83" s="8">
        <f>(W$69)*9-3</f>
        <v>474</v>
      </c>
      <c r="X83" s="6"/>
      <c r="Y83" s="8">
        <f>(Y$69)*9-3</f>
        <v>465</v>
      </c>
      <c r="Z83" s="6"/>
      <c r="AA83" s="8">
        <f>(AA$69)*9-3</f>
        <v>456</v>
      </c>
      <c r="AB83" s="6"/>
      <c r="AC83" s="8">
        <f>(AC$69)*9-3</f>
        <v>447</v>
      </c>
      <c r="AD83" s="6"/>
      <c r="AE83" s="8">
        <f>(AE$69)*9-3</f>
        <v>438</v>
      </c>
      <c r="AF83" s="6"/>
      <c r="AG83" s="8">
        <f>(AG$69)*9-3</f>
        <v>285</v>
      </c>
      <c r="AH83" s="6"/>
      <c r="AI83" s="8">
        <f>(AI$69)*9-3</f>
        <v>276</v>
      </c>
      <c r="AJ83" s="6"/>
      <c r="AK83" s="8">
        <f>(AK$69)*9-3</f>
        <v>267</v>
      </c>
      <c r="AL83" s="6"/>
      <c r="AM83" s="8">
        <f>(AM$69)*9-3</f>
        <v>258</v>
      </c>
      <c r="AN83" s="6"/>
      <c r="AO83" s="8">
        <f>(AO$69)*9-3</f>
        <v>249</v>
      </c>
      <c r="AP83" s="6"/>
      <c r="AQ83" s="8">
        <f>(AQ$69)*9-3</f>
        <v>240</v>
      </c>
      <c r="AR83" s="6"/>
      <c r="AS83" s="8">
        <f>(AS$69)*9-3</f>
        <v>231</v>
      </c>
      <c r="AT83" s="6"/>
      <c r="AU83" s="8">
        <f>(AU$69)*9-3</f>
        <v>222</v>
      </c>
      <c r="AV83" s="6"/>
      <c r="AW83" s="8">
        <f>(AW$69)*9-3</f>
        <v>213</v>
      </c>
      <c r="AX83" s="6"/>
      <c r="AY83" s="8">
        <f>(AY$69)*9-3</f>
        <v>204</v>
      </c>
      <c r="AZ83" s="6"/>
      <c r="BA83" s="8">
        <f>(BA$69)*9-3</f>
        <v>195</v>
      </c>
      <c r="BB83" s="6"/>
      <c r="BC83" s="8">
        <f>(BC$69)*9-3</f>
        <v>186</v>
      </c>
      <c r="BD83" s="6"/>
      <c r="BE83" s="8">
        <f>(BE$69)*9-3</f>
        <v>177</v>
      </c>
      <c r="BF83" s="6"/>
      <c r="BG83" s="8">
        <f>(BG$69)*9-3</f>
        <v>168</v>
      </c>
      <c r="BH83" s="6"/>
      <c r="BI83" s="8">
        <f>(BI$69)*9-3</f>
        <v>159</v>
      </c>
      <c r="BJ83" s="6"/>
      <c r="BK83" s="8">
        <f>(BK$69)*9-3</f>
        <v>150</v>
      </c>
      <c r="BL83" s="6"/>
    </row>
    <row r="84" spans="1:66" x14ac:dyDescent="0.25">
      <c r="A84" s="9">
        <f>IF(OR(A$72="S",A$72="",A$72="STD",A$72="A",A$72="AES",A$72="F",A$72="Fiber")," ",IF(OR(A$72="FS",A$72="D",A$72="DIS"),IF(MOD(A83,9)=1,"—",16*A83-15),IF(OR(A$72="M",A$72="MADI"),(A$69-1)*144+17,IF(OR(A$72="IPI",A$72="IP in"),IF(MOD(A83-1,9)=0,"—",16*A83-15),"Err"))))</f>
        <v>9153</v>
      </c>
      <c r="B84" s="7">
        <f>IF(OR(A$72="S",A$72="",A$72="STD",A$72="A",A$72="AES",A$72="F",A$72="Fiber")," ",IF(OR(A$72="FS",A$72="D",A$72="DIS"),IF(MOD(A83,9)=1,"—",16*A83),IF(OR(A$72="M",A$72="MADI"),(A$69-1)*144+80,IF(OR(A$72="IPI",A$72="IP in"),IF(MOD(A83-1,9)=0,"—",16*A83),"Err"))))</f>
        <v>9168</v>
      </c>
      <c r="C84" s="9">
        <f>IF(OR(C$72="S",C$72="",C$72="STD",C$72="A",C$72="AES",C$72="F",C$72="Fiber")," ",IF(OR(C$72="FS",C$72="D",C$72="DIS"),IF(MOD(C83,9)=1,"—",16*C83-15),IF(OR(C$72="M",C$72="MADI"),(C$69-1)*144+17,IF(OR(C$72="IPI",C$72="IP in"),IF(MOD(C83-1,9)=0,"—",16*C83-15),"Err"))))</f>
        <v>9009</v>
      </c>
      <c r="D84" s="7">
        <f>IF(OR(C$72="S",C$72="",C$72="STD",C$72="A",C$72="AES",C$72="F",C$72="Fiber")," ",IF(OR(C$72="FS",C$72="D",C$72="DIS"),IF(MOD(C83,9)=1,"—",16*C83),IF(OR(C$72="M",C$72="MADI"),(C$69-1)*144+80,IF(OR(C$72="IPI",C$72="IP in"),IF(MOD(C83-1,9)=0,"—",16*C83),"Err"))))</f>
        <v>9024</v>
      </c>
      <c r="E84" s="9">
        <f>IF(OR(E$72="S",E$72="",E$72="STD",E$72="A",E$72="AES",E$72="F",E$72="Fiber")," ",IF(OR(E$72="FS",E$72="D",E$72="DIS"),IF(MOD(E83,9)=1,"—",16*E83-15),IF(OR(E$72="M",E$72="MADI"),(E$69-1)*144+17,IF(OR(E$72="IPI",E$72="IP in"),IF(MOD(E83-1,9)=0,"—",16*E83-15),"Err"))))</f>
        <v>8865</v>
      </c>
      <c r="F84" s="7">
        <f>IF(OR(E$72="S",E$72="",E$72="STD",E$72="A",E$72="AES",E$72="F",E$72="Fiber")," ",IF(OR(E$72="FS",E$72="D",E$72="DIS"),IF(MOD(E83,9)=1,"—",16*E83),IF(OR(E$72="M",E$72="MADI"),(E$69-1)*144+80,IF(OR(E$72="IPI",E$72="IP in"),IF(MOD(E83-1,9)=0,"—",16*E83),"Err"))))</f>
        <v>8880</v>
      </c>
      <c r="G84" s="9">
        <f>IF(OR(G$72="S",G$72="",G$72="STD",G$72="A",G$72="AES",G$72="F",G$72="Fiber")," ",IF(OR(G$72="FS",G$72="D",G$72="DIS"),IF(MOD(G83,9)=1,"—",16*G83-15),IF(OR(G$72="M",G$72="MADI"),(G$69-1)*144+17,IF(OR(G$72="IPI",G$72="IP in"),IF(MOD(G83-1,9)=0,"—",16*G83-15),"Err"))))</f>
        <v>8721</v>
      </c>
      <c r="H84" s="7">
        <f>IF(OR(G$72="S",G$72="",G$72="STD",G$72="A",G$72="AES",G$72="F",G$72="Fiber")," ",IF(OR(G$72="FS",G$72="D",G$72="DIS"),IF(MOD(G83,9)=1,"—",16*G83),IF(OR(G$72="M",G$72="MADI"),(G$69-1)*144+80,IF(OR(G$72="IPI",G$72="IP in"),IF(MOD(G83-1,9)=0,"—",16*G83),"Err"))))</f>
        <v>8736</v>
      </c>
      <c r="I84" s="9">
        <f>IF(OR(I$72="S",I$72="",I$72="STD",I$72="A",I$72="AES",I$72="F",I$72="Fiber")," ",IF(OR(I$72="FS",I$72="D",I$72="DIS"),IF(MOD(I83,9)=1,"—",16*I83-15),IF(OR(I$72="M",I$72="MADI"),(I$69-1)*144+17,IF(OR(I$72="IPI",I$72="IP in"),IF(MOD(I83-1,9)=0,"—",16*I83-15),"Err"))))</f>
        <v>8577</v>
      </c>
      <c r="J84" s="7">
        <f>IF(OR(I$72="S",I$72="",I$72="STD",I$72="A",I$72="AES",I$72="F",I$72="Fiber")," ",IF(OR(I$72="FS",I$72="D",I$72="DIS"),IF(MOD(I83,9)=1,"—",16*I83),IF(OR(I$72="M",I$72="MADI"),(I$69-1)*144+80,IF(OR(I$72="IPI",I$72="IP in"),IF(MOD(I83-1,9)=0,"—",16*I83),"Err"))))</f>
        <v>8592</v>
      </c>
      <c r="K84" s="9">
        <f>IF(OR(K$72="S",K$72="",K$72="STD",K$72="A",K$72="AES",K$72="F",K$72="Fiber")," ",IF(OR(K$72="FS",K$72="D",K$72="DIS"),IF(MOD(K83,9)=1,"—",16*K83-15),IF(OR(K$72="M",K$72="MADI"),(K$69-1)*144+17,IF(OR(K$72="IPI",K$72="IP in"),IF(MOD(K83-1,9)=0,"—",16*K83-15),"Err"))))</f>
        <v>8433</v>
      </c>
      <c r="L84" s="7">
        <f>IF(OR(K$72="S",K$72="",K$72="STD",K$72="A",K$72="AES",K$72="F",K$72="Fiber")," ",IF(OR(K$72="FS",K$72="D",K$72="DIS"),IF(MOD(K83,9)=1,"—",16*K83),IF(OR(K$72="M",K$72="MADI"),(K$69-1)*144+80,IF(OR(K$72="IPI",K$72="IP in"),IF(MOD(K83-1,9)=0,"—",16*K83),"Err"))))</f>
        <v>8448</v>
      </c>
      <c r="M84" s="9">
        <f>IF(OR(M$72="S",M$72="",M$72="STD",M$72="A",M$72="AES",M$72="F",M$72="Fiber")," ",IF(OR(M$72="FS",M$72="D",M$72="DIS"),IF(MOD(M83,9)=1,"—",16*M83-15),IF(OR(M$72="M",M$72="MADI"),(M$69-1)*144+17,IF(OR(M$72="IPI",M$72="IP in"),IF(MOD(M83-1,9)=0,"—",16*M83-15),"Err"))))</f>
        <v>8289</v>
      </c>
      <c r="N84" s="7">
        <f>IF(OR(M$72="S",M$72="",M$72="STD",M$72="A",M$72="AES",M$72="F",M$72="Fiber")," ",IF(OR(M$72="FS",M$72="D",M$72="DIS"),IF(MOD(M83,9)=1,"—",16*M83),IF(OR(M$72="M",M$72="MADI"),(M$69-1)*144+80,IF(OR(M$72="IPI",M$72="IP in"),IF(MOD(M83-1,9)=0,"—",16*M83),"Err"))))</f>
        <v>8304</v>
      </c>
      <c r="O84" s="9">
        <f>IF(OR(O$72="S",O$72="",O$72="STD",O$72="A",O$72="AES",O$72="F",O$72="Fiber")," ",IF(OR(O$72="FS",O$72="D",O$72="DIS"),IF(MOD(O83,9)=1,"—",16*O83-15),IF(OR(O$72="M",O$72="MADI"),(O$69-1)*144+17,IF(OR(O$72="IPI",O$72="IP in"),IF(MOD(O83-1,9)=0,"—",16*O83-15),"Err"))))</f>
        <v>8145</v>
      </c>
      <c r="P84" s="7">
        <f>IF(OR(O$72="S",O$72="",O$72="STD",O$72="A",O$72="AES",O$72="F",O$72="Fiber")," ",IF(OR(O$72="FS",O$72="D",O$72="DIS"),IF(MOD(O83,9)=1,"—",16*O83),IF(OR(O$72="M",O$72="MADI"),(O$69-1)*144+80,IF(OR(O$72="IPI",O$72="IP in"),IF(MOD(O83-1,9)=0,"—",16*O83),"Err"))))</f>
        <v>8160</v>
      </c>
      <c r="Q84" s="9">
        <f>IF(OR(Q$72="S",Q$72="",Q$72="STD",Q$72="A",Q$72="AES",Q$72="F",Q$72="Fiber")," ",IF(OR(Q$72="FS",Q$72="D",Q$72="DIS"),IF(MOD(Q83,9)=1,"—",16*Q83-15),IF(OR(Q$72="M",Q$72="MADI"),(Q$69-1)*144+17,IF(OR(Q$72="IPI",Q$72="IP in"),IF(MOD(Q83-1,9)=0,"—",16*Q83-15),"Err"))))</f>
        <v>8001</v>
      </c>
      <c r="R84" s="7">
        <f>IF(OR(Q$72="S",Q$72="",Q$72="STD",Q$72="A",Q$72="AES",Q$72="F",Q$72="Fiber")," ",IF(OR(Q$72="FS",Q$72="D",Q$72="DIS"),IF(MOD(Q83,9)=1,"—",16*Q83),IF(OR(Q$72="M",Q$72="MADI"),(Q$69-1)*144+80,IF(OR(Q$72="IPI",Q$72="IP in"),IF(MOD(Q83-1,9)=0,"—",16*Q83),"Err"))))</f>
        <v>8016</v>
      </c>
      <c r="S84" s="9">
        <f>IF(OR(S$72="S",S$72="",S$72="STD",S$72="A",S$72="AES",S$72="F",S$72="Fiber")," ",IF(OR(S$72="FS",S$72="D",S$72="DIS"),IF(MOD(S83,9)=1,"—",16*S83-15),IF(OR(S$72="M",S$72="MADI"),(S$69-1)*144+17,IF(OR(S$72="IPI",S$72="IP in"),IF(MOD(S83-1,9)=0,"—",16*S83-15),"Err"))))</f>
        <v>7857</v>
      </c>
      <c r="T84" s="7">
        <f>IF(OR(S$72="S",S$72="",S$72="STD",S$72="A",S$72="AES",S$72="F",S$72="Fiber")," ",IF(OR(S$72="FS",S$72="D",S$72="DIS"),IF(MOD(S83,9)=1,"—",16*S83),IF(OR(S$72="M",S$72="MADI"),(S$69-1)*144+80,IF(OR(S$72="IPI",S$72="IP in"),IF(MOD(S83-1,9)=0,"—",16*S83),"Err"))))</f>
        <v>7872</v>
      </c>
      <c r="U84" s="9">
        <f>IF(OR(U$72="S",U$72="",U$72="STD",U$72="A",U$72="AES",U$72="F",U$72="Fiber")," ",IF(OR(U$72="FS",U$72="D",U$72="DIS"),IF(MOD(U83,9)=1,"—",16*U83-15),IF(OR(U$72="M",U$72="MADI"),(U$69-1)*144+17,IF(OR(U$72="IPI",U$72="IP in"),IF(MOD(U83-1,9)=0,"—",16*U83-15),"Err"))))</f>
        <v>7713</v>
      </c>
      <c r="V84" s="7">
        <f>IF(OR(U$72="S",U$72="",U$72="STD",U$72="A",U$72="AES",U$72="F",U$72="Fiber")," ",IF(OR(U$72="FS",U$72="D",U$72="DIS"),IF(MOD(U83,9)=1,"—",16*U83),IF(OR(U$72="M",U$72="MADI"),(U$69-1)*144+80,IF(OR(U$72="IPI",U$72="IP in"),IF(MOD(U83-1,9)=0,"—",16*U83),"Err"))))</f>
        <v>7728</v>
      </c>
      <c r="W84" s="9">
        <f>IF(OR(W$72="S",W$72="",W$72="STD",W$72="A",W$72="AES",W$72="F",W$72="Fiber")," ",IF(OR(W$72="FS",W$72="D",W$72="DIS"),IF(MOD(W83,9)=1,"—",16*W83-15),IF(OR(W$72="M",W$72="MADI"),(W$69-1)*144+17,IF(OR(W$72="IPI",W$72="IP in"),IF(MOD(W83-1,9)=0,"—",16*W83-15),"Err"))))</f>
        <v>7569</v>
      </c>
      <c r="X84" s="7">
        <f>IF(OR(W$72="S",W$72="",W$72="STD",W$72="A",W$72="AES",W$72="F",W$72="Fiber")," ",IF(OR(W$72="FS",W$72="D",W$72="DIS"),IF(MOD(W83,9)=1,"—",16*W83),IF(OR(W$72="M",W$72="MADI"),(W$69-1)*144+80,IF(OR(W$72="IPI",W$72="IP in"),IF(MOD(W83-1,9)=0,"—",16*W83),"Err"))))</f>
        <v>7584</v>
      </c>
      <c r="Y84" s="9">
        <f>IF(OR(Y$72="S",Y$72="",Y$72="STD",Y$72="A",Y$72="AES",Y$72="F",Y$72="Fiber")," ",IF(OR(Y$72="FS",Y$72="D",Y$72="DIS"),IF(MOD(Y83,9)=1,"—",16*Y83-15),IF(OR(Y$72="M",Y$72="MADI"),(Y$69-1)*144+17,IF(OR(Y$72="IPI",Y$72="IP in"),IF(MOD(Y83-1,9)=0,"—",16*Y83-15),"Err"))))</f>
        <v>7425</v>
      </c>
      <c r="Z84" s="7">
        <f>IF(OR(Y$72="S",Y$72="",Y$72="STD",Y$72="A",Y$72="AES",Y$72="F",Y$72="Fiber")," ",IF(OR(Y$72="FS",Y$72="D",Y$72="DIS"),IF(MOD(Y83,9)=1,"—",16*Y83),IF(OR(Y$72="M",Y$72="MADI"),(Y$69-1)*144+80,IF(OR(Y$72="IPI",Y$72="IP in"),IF(MOD(Y83-1,9)=0,"—",16*Y83),"Err"))))</f>
        <v>7440</v>
      </c>
      <c r="AA84" s="9">
        <f>IF(OR(AA$72="S",AA$72="",AA$72="STD",AA$72="A",AA$72="AES",AA$72="F",AA$72="Fiber")," ",IF(OR(AA$72="FS",AA$72="D",AA$72="DIS"),IF(MOD(AA83,9)=1,"—",16*AA83-15),IF(OR(AA$72="M",AA$72="MADI"),(AA$69-1)*144+17,IF(OR(AA$72="IPI",AA$72="IP in"),IF(MOD(AA83-1,9)=0,"—",16*AA83-15),"Err"))))</f>
        <v>7281</v>
      </c>
      <c r="AB84" s="7">
        <f>IF(OR(AA$72="S",AA$72="",AA$72="STD",AA$72="A",AA$72="AES",AA$72="F",AA$72="Fiber")," ",IF(OR(AA$72="FS",AA$72="D",AA$72="DIS"),IF(MOD(AA83,9)=1,"—",16*AA83),IF(OR(AA$72="M",AA$72="MADI"),(AA$69-1)*144+80,IF(OR(AA$72="IPI",AA$72="IP in"),IF(MOD(AA83-1,9)=0,"—",16*AA83),"Err"))))</f>
        <v>7296</v>
      </c>
      <c r="AC84" s="9">
        <f>IF(OR(AC$72="S",AC$72="",AC$72="STD",AC$72="A",AC$72="AES",AC$72="F",AC$72="Fiber")," ",IF(OR(AC$72="FS",AC$72="D",AC$72="DIS"),IF(MOD(AC83,9)=1,"—",16*AC83-15),IF(OR(AC$72="M",AC$72="MADI"),(AC$69-1)*144+17,IF(OR(AC$72="IPI",AC$72="IP in"),IF(MOD(AC83-1,9)=0,"—",16*AC83-15),"Err"))))</f>
        <v>7137</v>
      </c>
      <c r="AD84" s="7">
        <f>IF(OR(AC$72="S",AC$72="",AC$72="STD",AC$72="A",AC$72="AES",AC$72="F",AC$72="Fiber")," ",IF(OR(AC$72="FS",AC$72="D",AC$72="DIS"),IF(MOD(AC83,9)=1,"—",16*AC83),IF(OR(AC$72="M",AC$72="MADI"),(AC$69-1)*144+80,IF(OR(AC$72="IPI",AC$72="IP in"),IF(MOD(AC83-1,9)=0,"—",16*AC83),"Err"))))</f>
        <v>7152</v>
      </c>
      <c r="AE84" s="9">
        <f>IF(OR(AE$72="S",AE$72="",AE$72="STD",AE$72="A",AE$72="AES",AE$72="F",AE$72="Fiber")," ",IF(OR(AE$72="FS",AE$72="D",AE$72="DIS"),IF(MOD(AE83,9)=1,"—",16*AE83-15),IF(OR(AE$72="M",AE$72="MADI"),(AE$69-1)*144+17,IF(OR(AE$72="IPI",AE$72="IP in"),IF(MOD(AE83-1,9)=0,"—",16*AE83-15),"Err"))))</f>
        <v>6993</v>
      </c>
      <c r="AF84" s="7">
        <f>IF(OR(AE$72="S",AE$72="",AE$72="STD",AE$72="A",AE$72="AES",AE$72="F",AE$72="Fiber")," ",IF(OR(AE$72="FS",AE$72="D",AE$72="DIS"),IF(MOD(AE83,9)=1,"—",16*AE83),IF(OR(AE$72="M",AE$72="MADI"),(AE$69-1)*144+80,IF(OR(AE$72="IPI",AE$72="IP in"),IF(MOD(AE83-1,9)=0,"—",16*AE83),"Err"))))</f>
        <v>7008</v>
      </c>
      <c r="AG84" s="9">
        <f>IF(OR(AG$72="S",AG$72="",AG$72="STD",AG$72="A",AG$72="AES",AG$72="F",AG$72="Fiber")," ",IF(OR(AG$72="FS",AG$72="D",AG$72="DIS"),IF(MOD(AG83,9)=1,"—",16*AG83-15),IF(OR(AG$72="M",AG$72="MADI"),(AG$69-1)*144+17,IF(OR(AG$72="IPI",AG$72="IP in"),IF(MOD(AG83-1,9)=0,"—",16*AG83-15),"Err"))))</f>
        <v>4545</v>
      </c>
      <c r="AH84" s="7">
        <f>IF(OR(AG$72="S",AG$72="",AG$72="STD",AG$72="A",AG$72="AES",AG$72="F",AG$72="Fiber")," ",IF(OR(AG$72="FS",AG$72="D",AG$72="DIS"),IF(MOD(AG83,9)=1,"—",16*AG83),IF(OR(AG$72="M",AG$72="MADI"),(AG$69-1)*144+80,IF(OR(AG$72="IPI",AG$72="IP in"),IF(MOD(AG83-1,9)=0,"—",16*AG83),"Err"))))</f>
        <v>4560</v>
      </c>
      <c r="AI84" s="9">
        <f>IF(OR(AI$72="S",AI$72="",AI$72="STD",AI$72="A",AI$72="AES",AI$72="F",AI$72="Fiber")," ",IF(OR(AI$72="FS",AI$72="D",AI$72="DIS"),IF(MOD(AI83,9)=1,"—",16*AI83-15),IF(OR(AI$72="M",AI$72="MADI"),(AI$69-1)*144+17,IF(OR(AI$72="IPI",AI$72="IP in"),IF(MOD(AI83-1,9)=0,"—",16*AI83-15),"Err"))))</f>
        <v>4401</v>
      </c>
      <c r="AJ84" s="7">
        <f>IF(OR(AI$72="S",AI$72="",AI$72="STD",AI$72="A",AI$72="AES",AI$72="F",AI$72="Fiber")," ",IF(OR(AI$72="FS",AI$72="D",AI$72="DIS"),IF(MOD(AI83,9)=1,"—",16*AI83),IF(OR(AI$72="M",AI$72="MADI"),(AI$69-1)*144+80,IF(OR(AI$72="IPI",AI$72="IP in"),IF(MOD(AI83-1,9)=0,"—",16*AI83),"Err"))))</f>
        <v>4416</v>
      </c>
      <c r="AK84" s="9">
        <f>IF(OR(AK$72="S",AK$72="",AK$72="STD",AK$72="A",AK$72="AES",AK$72="F",AK$72="Fiber")," ",IF(OR(AK$72="FS",AK$72="D",AK$72="DIS"),IF(MOD(AK83,9)=1,"—",16*AK83-15),IF(OR(AK$72="M",AK$72="MADI"),(AK$69-1)*144+17,IF(OR(AK$72="IPI",AK$72="IP in"),IF(MOD(AK83-1,9)=0,"—",16*AK83-15),"Err"))))</f>
        <v>4257</v>
      </c>
      <c r="AL84" s="7">
        <f>IF(OR(AK$72="S",AK$72="",AK$72="STD",AK$72="A",AK$72="AES",AK$72="F",AK$72="Fiber")," ",IF(OR(AK$72="FS",AK$72="D",AK$72="DIS"),IF(MOD(AK83,9)=1,"—",16*AK83),IF(OR(AK$72="M",AK$72="MADI"),(AK$69-1)*144+80,IF(OR(AK$72="IPI",AK$72="IP in"),IF(MOD(AK83-1,9)=0,"—",16*AK83),"Err"))))</f>
        <v>4272</v>
      </c>
      <c r="AM84" s="9">
        <f>IF(OR(AM$72="S",AM$72="",AM$72="STD",AM$72="A",AM$72="AES",AM$72="F",AM$72="Fiber")," ",IF(OR(AM$72="FS",AM$72="D",AM$72="DIS"),IF(MOD(AM83,9)=1,"—",16*AM83-15),IF(OR(AM$72="M",AM$72="MADI"),(AM$69-1)*144+17,IF(OR(AM$72="IPI",AM$72="IP in"),IF(MOD(AM83-1,9)=0,"—",16*AM83-15),"Err"))))</f>
        <v>4113</v>
      </c>
      <c r="AN84" s="7">
        <f>IF(OR(AM$72="S",AM$72="",AM$72="STD",AM$72="A",AM$72="AES",AM$72="F",AM$72="Fiber")," ",IF(OR(AM$72="FS",AM$72="D",AM$72="DIS"),IF(MOD(AM83,9)=1,"—",16*AM83),IF(OR(AM$72="M",AM$72="MADI"),(AM$69-1)*144+80,IF(OR(AM$72="IPI",AM$72="IP in"),IF(MOD(AM83-1,9)=0,"—",16*AM83),"Err"))))</f>
        <v>4128</v>
      </c>
      <c r="AO84" s="9">
        <f>IF(OR(AO$72="S",AO$72="",AO$72="STD",AO$72="A",AO$72="AES",AO$72="F",AO$72="Fiber")," ",IF(OR(AO$72="FS",AO$72="D",AO$72="DIS"),IF(MOD(AO83,9)=1,"—",16*AO83-15),IF(OR(AO$72="M",AO$72="MADI"),(AO$69-1)*144+17,IF(OR(AO$72="IPI",AO$72="IP in"),IF(MOD(AO83-1,9)=0,"—",16*AO83-15),"Err"))))</f>
        <v>3969</v>
      </c>
      <c r="AP84" s="7">
        <f>IF(OR(AO$72="S",AO$72="",AO$72="STD",AO$72="A",AO$72="AES",AO$72="F",AO$72="Fiber")," ",IF(OR(AO$72="FS",AO$72="D",AO$72="DIS"),IF(MOD(AO83,9)=1,"—",16*AO83),IF(OR(AO$72="M",AO$72="MADI"),(AO$69-1)*144+80,IF(OR(AO$72="IPI",AO$72="IP in"),IF(MOD(AO83-1,9)=0,"—",16*AO83),"Err"))))</f>
        <v>3984</v>
      </c>
      <c r="AQ84" s="9">
        <f>IF(OR(AQ$72="S",AQ$72="",AQ$72="STD",AQ$72="A",AQ$72="AES",AQ$72="F",AQ$72="Fiber")," ",IF(OR(AQ$72="FS",AQ$72="D",AQ$72="DIS"),IF(MOD(AQ83,9)=1,"—",16*AQ83-15),IF(OR(AQ$72="M",AQ$72="MADI"),(AQ$69-1)*144+17,IF(OR(AQ$72="IPI",AQ$72="IP in"),IF(MOD(AQ83-1,9)=0,"—",16*AQ83-15),"Err"))))</f>
        <v>3825</v>
      </c>
      <c r="AR84" s="7">
        <f>IF(OR(AQ$72="S",AQ$72="",AQ$72="STD",AQ$72="A",AQ$72="AES",AQ$72="F",AQ$72="Fiber")," ",IF(OR(AQ$72="FS",AQ$72="D",AQ$72="DIS"),IF(MOD(AQ83,9)=1,"—",16*AQ83),IF(OR(AQ$72="M",AQ$72="MADI"),(AQ$69-1)*144+80,IF(OR(AQ$72="IPI",AQ$72="IP in"),IF(MOD(AQ83-1,9)=0,"—",16*AQ83),"Err"))))</f>
        <v>3840</v>
      </c>
      <c r="AS84" s="9">
        <f>IF(OR(AS$72="S",AS$72="",AS$72="STD",AS$72="A",AS$72="AES",AS$72="F",AS$72="Fiber")," ",IF(OR(AS$72="FS",AS$72="D",AS$72="DIS"),IF(MOD(AS83,9)=1,"—",16*AS83-15),IF(OR(AS$72="M",AS$72="MADI"),(AS$69-1)*144+17,IF(OR(AS$72="IPI",AS$72="IP in"),IF(MOD(AS83-1,9)=0,"—",16*AS83-15),"Err"))))</f>
        <v>3681</v>
      </c>
      <c r="AT84" s="7">
        <f>IF(OR(AS$72="S",AS$72="",AS$72="STD",AS$72="A",AS$72="AES",AS$72="F",AS$72="Fiber")," ",IF(OR(AS$72="FS",AS$72="D",AS$72="DIS"),IF(MOD(AS83,9)=1,"—",16*AS83),IF(OR(AS$72="M",AS$72="MADI"),(AS$69-1)*144+80,IF(OR(AS$72="IPI",AS$72="IP in"),IF(MOD(AS83-1,9)=0,"—",16*AS83),"Err"))))</f>
        <v>3696</v>
      </c>
      <c r="AU84" s="9">
        <f>IF(OR(AU$72="S",AU$72="",AU$72="STD",AU$72="A",AU$72="AES",AU$72="F",AU$72="Fiber")," ",IF(OR(AU$72="FS",AU$72="D",AU$72="DIS"),IF(MOD(AU83,9)=1,"—",16*AU83-15),IF(OR(AU$72="M",AU$72="MADI"),(AU$69-1)*144+17,IF(OR(AU$72="IPI",AU$72="IP in"),IF(MOD(AU83-1,9)=0,"—",16*AU83-15),"Err"))))</f>
        <v>3537</v>
      </c>
      <c r="AV84" s="7">
        <f>IF(OR(AU$72="S",AU$72="",AU$72="STD",AU$72="A",AU$72="AES",AU$72="F",AU$72="Fiber")," ",IF(OR(AU$72="FS",AU$72="D",AU$72="DIS"),IF(MOD(AU83,9)=1,"—",16*AU83),IF(OR(AU$72="M",AU$72="MADI"),(AU$69-1)*144+80,IF(OR(AU$72="IPI",AU$72="IP in"),IF(MOD(AU83-1,9)=0,"—",16*AU83),"Err"))))</f>
        <v>3552</v>
      </c>
      <c r="AW84" s="9">
        <f>IF(OR(AW$72="S",AW$72="",AW$72="STD",AW$72="A",AW$72="AES",AW$72="F",AW$72="Fiber")," ",IF(OR(AW$72="FS",AW$72="D",AW$72="DIS"),IF(MOD(AW83,9)=1,"—",16*AW83-15),IF(OR(AW$72="M",AW$72="MADI"),(AW$69-1)*144+17,IF(OR(AW$72="IPI",AW$72="IP in"),IF(MOD(AW83-1,9)=0,"—",16*AW83-15),"Err"))))</f>
        <v>3393</v>
      </c>
      <c r="AX84" s="7">
        <f>IF(OR(AW$72="S",AW$72="",AW$72="STD",AW$72="A",AW$72="AES",AW$72="F",AW$72="Fiber")," ",IF(OR(AW$72="FS",AW$72="D",AW$72="DIS"),IF(MOD(AW83,9)=1,"—",16*AW83),IF(OR(AW$72="M",AW$72="MADI"),(AW$69-1)*144+80,IF(OR(AW$72="IPI",AW$72="IP in"),IF(MOD(AW83-1,9)=0,"—",16*AW83),"Err"))))</f>
        <v>3408</v>
      </c>
      <c r="AY84" s="9">
        <f>IF(OR(AY$72="S",AY$72="",AY$72="STD",AY$72="A",AY$72="AES",AY$72="F",AY$72="Fiber")," ",IF(OR(AY$72="FS",AY$72="D",AY$72="DIS"),IF(MOD(AY83,9)=1,"—",16*AY83-15),IF(OR(AY$72="M",AY$72="MADI"),(AY$69-1)*144+17,IF(OR(AY$72="IPI",AY$72="IP in"),IF(MOD(AY83-1,9)=0,"—",16*AY83-15),"Err"))))</f>
        <v>3249</v>
      </c>
      <c r="AZ84" s="7">
        <f>IF(OR(AY$72="S",AY$72="",AY$72="STD",AY$72="A",AY$72="AES",AY$72="F",AY$72="Fiber")," ",IF(OR(AY$72="FS",AY$72="D",AY$72="DIS"),IF(MOD(AY83,9)=1,"—",16*AY83),IF(OR(AY$72="M",AY$72="MADI"),(AY$69-1)*144+80,IF(OR(AY$72="IPI",AY$72="IP in"),IF(MOD(AY83-1,9)=0,"—",16*AY83),"Err"))))</f>
        <v>3264</v>
      </c>
      <c r="BA84" s="9">
        <f>IF(OR(BA$72="S",BA$72="",BA$72="STD",BA$72="A",BA$72="AES",BA$72="F",BA$72="Fiber")," ",IF(OR(BA$72="FS",BA$72="D",BA$72="DIS"),IF(MOD(BA83,9)=1,"—",16*BA83-15),IF(OR(BA$72="M",BA$72="MADI"),(BA$69-1)*144+17,IF(OR(BA$72="IPI",BA$72="IP in"),IF(MOD(BA83-1,9)=0,"—",16*BA83-15),"Err"))))</f>
        <v>3105</v>
      </c>
      <c r="BB84" s="7">
        <f>IF(OR(BA$72="S",BA$72="",BA$72="STD",BA$72="A",BA$72="AES",BA$72="F",BA$72="Fiber")," ",IF(OR(BA$72="FS",BA$72="D",BA$72="DIS"),IF(MOD(BA83,9)=1,"—",16*BA83),IF(OR(BA$72="M",BA$72="MADI"),(BA$69-1)*144+80,IF(OR(BA$72="IPI",BA$72="IP in"),IF(MOD(BA83-1,9)=0,"—",16*BA83),"Err"))))</f>
        <v>3120</v>
      </c>
      <c r="BC84" s="9">
        <f>IF(OR(BC$72="S",BC$72="",BC$72="STD",BC$72="A",BC$72="AES",BC$72="F",BC$72="Fiber")," ",IF(OR(BC$72="FS",BC$72="D",BC$72="DIS"),IF(MOD(BC83,9)=1,"—",16*BC83-15),IF(OR(BC$72="M",BC$72="MADI"),(BC$69-1)*144+17,IF(OR(BC$72="IPI",BC$72="IP in"),IF(MOD(BC83-1,9)=0,"—",16*BC83-15),"Err"))))</f>
        <v>2961</v>
      </c>
      <c r="BD84" s="7">
        <f>IF(OR(BC$72="S",BC$72="",BC$72="STD",BC$72="A",BC$72="AES",BC$72="F",BC$72="Fiber")," ",IF(OR(BC$72="FS",BC$72="D",BC$72="DIS"),IF(MOD(BC83,9)=1,"—",16*BC83),IF(OR(BC$72="M",BC$72="MADI"),(BC$69-1)*144+80,IF(OR(BC$72="IPI",BC$72="IP in"),IF(MOD(BC83-1,9)=0,"—",16*BC83),"Err"))))</f>
        <v>2976</v>
      </c>
      <c r="BE84" s="9">
        <f>IF(OR(BE$72="S",BE$72="",BE$72="STD",BE$72="A",BE$72="AES",BE$72="F",BE$72="Fiber")," ",IF(OR(BE$72="FS",BE$72="D",BE$72="DIS"),IF(MOD(BE83,9)=1,"—",16*BE83-15),IF(OR(BE$72="M",BE$72="MADI"),(BE$69-1)*144+17,IF(OR(BE$72="IPI",BE$72="IP in"),IF(MOD(BE83-1,9)=0,"—",16*BE83-15),"Err"))))</f>
        <v>2817</v>
      </c>
      <c r="BF84" s="7">
        <f>IF(OR(BE$72="S",BE$72="",BE$72="STD",BE$72="A",BE$72="AES",BE$72="F",BE$72="Fiber")," ",IF(OR(BE$72="FS",BE$72="D",BE$72="DIS"),IF(MOD(BE83,9)=1,"—",16*BE83),IF(OR(BE$72="M",BE$72="MADI"),(BE$69-1)*144+80,IF(OR(BE$72="IPI",BE$72="IP in"),IF(MOD(BE83-1,9)=0,"—",16*BE83),"Err"))))</f>
        <v>2832</v>
      </c>
      <c r="BG84" s="9">
        <f>IF(OR(BG$72="S",BG$72="",BG$72="STD",BG$72="A",BG$72="AES",BG$72="F",BG$72="Fiber")," ",IF(OR(BG$72="FS",BG$72="D",BG$72="DIS"),IF(MOD(BG83,9)=1,"—",16*BG83-15),IF(OR(BG$72="M",BG$72="MADI"),(BG$69-1)*144+17,IF(OR(BG$72="IPI",BG$72="IP in"),IF(MOD(BG83-1,9)=0,"—",16*BG83-15),"Err"))))</f>
        <v>2673</v>
      </c>
      <c r="BH84" s="7">
        <f>IF(OR(BG$72="S",BG$72="",BG$72="STD",BG$72="A",BG$72="AES",BG$72="F",BG$72="Fiber")," ",IF(OR(BG$72="FS",BG$72="D",BG$72="DIS"),IF(MOD(BG83,9)=1,"—",16*BG83),IF(OR(BG$72="M",BG$72="MADI"),(BG$69-1)*144+80,IF(OR(BG$72="IPI",BG$72="IP in"),IF(MOD(BG83-1,9)=0,"—",16*BG83),"Err"))))</f>
        <v>2688</v>
      </c>
      <c r="BI84" s="9">
        <f>IF(OR(BI$72="S",BI$72="",BI$72="STD",BI$72="A",BI$72="AES",BI$72="F",BI$72="Fiber")," ",IF(OR(BI$72="FS",BI$72="D",BI$72="DIS"),IF(MOD(BI83,9)=1,"—",16*BI83-15),IF(OR(BI$72="M",BI$72="MADI"),(BI$69-1)*144+17,IF(OR(BI$72="IPI",BI$72="IP in"),IF(MOD(BI83-1,9)=0,"—",16*BI83-15),"Err"))))</f>
        <v>2529</v>
      </c>
      <c r="BJ84" s="7">
        <f>IF(OR(BI$72="S",BI$72="",BI$72="STD",BI$72="A",BI$72="AES",BI$72="F",BI$72="Fiber")," ",IF(OR(BI$72="FS",BI$72="D",BI$72="DIS"),IF(MOD(BI83,9)=1,"—",16*BI83),IF(OR(BI$72="M",BI$72="MADI"),(BI$69-1)*144+80,IF(OR(BI$72="IPI",BI$72="IP in"),IF(MOD(BI83-1,9)=0,"—",16*BI83),"Err"))))</f>
        <v>2544</v>
      </c>
      <c r="BK84" s="9">
        <f>IF(OR(BK$72="S",BK$72="",BK$72="STD",BK$72="A",BK$72="AES",BK$72="F",BK$72="Fiber")," ",IF(OR(BK$72="FS",BK$72="D",BK$72="DIS"),IF(MOD(BK83,9)=1,"—",16*BK83-15),IF(OR(BK$72="M",BK$72="MADI"),(BK$69-1)*144+17,IF(OR(BK$72="IPI",BK$72="IP in"),IF(MOD(BK83-1,9)=0,"—",16*BK83-15),"Err"))))</f>
        <v>2385</v>
      </c>
      <c r="BL84" s="7">
        <f>IF(OR(BK$72="S",BK$72="",BK$72="STD",BK$72="A",BK$72="AES",BK$72="F",BK$72="Fiber")," ",IF(OR(BK$72="FS",BK$72="D",BK$72="DIS"),IF(MOD(BK83,9)=1,"—",16*BK83),IF(OR(BK$72="M",BK$72="MADI"),(BK$69-1)*144+80,IF(OR(BK$72="IPI",BK$72="IP in"),IF(MOD(BK83-1,9)=0,"—",16*BK83),"Err"))))</f>
        <v>2400</v>
      </c>
    </row>
    <row r="85" spans="1:66" x14ac:dyDescent="0.25">
      <c r="A85" s="8">
        <f>(A$69)*9-2</f>
        <v>574</v>
      </c>
      <c r="B85" s="6"/>
      <c r="C85" s="8">
        <f>(C$69)*9-2</f>
        <v>565</v>
      </c>
      <c r="D85" s="6"/>
      <c r="E85" s="8">
        <f>(E$69)*9-2</f>
        <v>556</v>
      </c>
      <c r="F85" s="6"/>
      <c r="G85" s="8">
        <f>(G$69)*9-2</f>
        <v>547</v>
      </c>
      <c r="H85" s="6"/>
      <c r="I85" s="8">
        <f>(I$69)*9-2</f>
        <v>538</v>
      </c>
      <c r="J85" s="6"/>
      <c r="K85" s="8">
        <f>(K$69)*9-2</f>
        <v>529</v>
      </c>
      <c r="L85" s="6"/>
      <c r="M85" s="8">
        <f>(M$69)*9-2</f>
        <v>520</v>
      </c>
      <c r="N85" s="6"/>
      <c r="O85" s="8">
        <f>(O$69)*9-2</f>
        <v>511</v>
      </c>
      <c r="P85" s="6"/>
      <c r="Q85" s="8">
        <f>(Q$69)*9-2</f>
        <v>502</v>
      </c>
      <c r="R85" s="6"/>
      <c r="S85" s="8">
        <f>(S$69)*9-2</f>
        <v>493</v>
      </c>
      <c r="T85" s="6"/>
      <c r="U85" s="8">
        <f>(U$69)*9-2</f>
        <v>484</v>
      </c>
      <c r="V85" s="6"/>
      <c r="W85" s="8">
        <f>(W$69)*9-2</f>
        <v>475</v>
      </c>
      <c r="X85" s="6"/>
      <c r="Y85" s="8">
        <f>(Y$69)*9-2</f>
        <v>466</v>
      </c>
      <c r="Z85" s="6"/>
      <c r="AA85" s="8">
        <f>(AA$69)*9-2</f>
        <v>457</v>
      </c>
      <c r="AB85" s="6"/>
      <c r="AC85" s="8">
        <f>(AC$69)*9-2</f>
        <v>448</v>
      </c>
      <c r="AD85" s="6"/>
      <c r="AE85" s="8">
        <f>(AE$69)*9-2</f>
        <v>439</v>
      </c>
      <c r="AF85" s="6"/>
      <c r="AG85" s="8">
        <f>(AG$69)*9-2</f>
        <v>286</v>
      </c>
      <c r="AH85" s="6"/>
      <c r="AI85" s="8">
        <f>(AI$69)*9-2</f>
        <v>277</v>
      </c>
      <c r="AJ85" s="6"/>
      <c r="AK85" s="8">
        <f>(AK$69)*9-2</f>
        <v>268</v>
      </c>
      <c r="AL85" s="6"/>
      <c r="AM85" s="8">
        <f>(AM$69)*9-2</f>
        <v>259</v>
      </c>
      <c r="AN85" s="6"/>
      <c r="AO85" s="8">
        <f>(AO$69)*9-2</f>
        <v>250</v>
      </c>
      <c r="AP85" s="6"/>
      <c r="AQ85" s="8">
        <f>(AQ$69)*9-2</f>
        <v>241</v>
      </c>
      <c r="AR85" s="6"/>
      <c r="AS85" s="8">
        <f>(AS$69)*9-2</f>
        <v>232</v>
      </c>
      <c r="AT85" s="6"/>
      <c r="AU85" s="8">
        <f>(AU$69)*9-2</f>
        <v>223</v>
      </c>
      <c r="AV85" s="6"/>
      <c r="AW85" s="8">
        <f>(AW$69)*9-2</f>
        <v>214</v>
      </c>
      <c r="AX85" s="6"/>
      <c r="AY85" s="8">
        <f>(AY$69)*9-2</f>
        <v>205</v>
      </c>
      <c r="AZ85" s="6"/>
      <c r="BA85" s="8">
        <f>(BA$69)*9-2</f>
        <v>196</v>
      </c>
      <c r="BB85" s="6"/>
      <c r="BC85" s="8">
        <f>(BC$69)*9-2</f>
        <v>187</v>
      </c>
      <c r="BD85" s="6"/>
      <c r="BE85" s="8">
        <f>(BE$69)*9-2</f>
        <v>178</v>
      </c>
      <c r="BF85" s="6"/>
      <c r="BG85" s="8">
        <f>(BG$69)*9-2</f>
        <v>169</v>
      </c>
      <c r="BH85" s="6"/>
      <c r="BI85" s="8">
        <f>(BI$69)*9-2</f>
        <v>160</v>
      </c>
      <c r="BJ85" s="6"/>
      <c r="BK85" s="8">
        <f>(BK$69)*9-2</f>
        <v>151</v>
      </c>
      <c r="BL85" s="6"/>
    </row>
    <row r="86" spans="1:66" x14ac:dyDescent="0.25">
      <c r="A86" s="9">
        <f>IF(OR(A$72="S",A$72="",A$72="STD",A$72="A",A$72="AES",A$72="F",A$72="Fiber")," ",IF(OR(A$72="FS",A$72="D",A$72="DIS"),IF(MOD(A85,9)=1,"—",16*A85-15),IF(OR(A$72="M",A$72="MADI"),(A$69-1)*144+17,IF(OR(A$72="IPI",A$72="IP in"),IF(MOD(A85-1,9)=0,"—",16*A85-15),"Err"))))</f>
        <v>9169</v>
      </c>
      <c r="B86" s="7">
        <f>IF(OR(A$72="S",A$72="",A$72="STD",A$72="A",A$72="AES",A$72="F",A$72="Fiber")," ",IF(OR(A$72="FS",A$72="D",A$72="DIS"),IF(MOD(A85,9)=1,"—",16*A85),IF(OR(A$72="M",A$72="MADI"),(A$69-1)*144+80,IF(OR(A$72="IPI",A$72="IP in"),IF(MOD(A85-1,9)=0,"—",16*A85),"Err"))))</f>
        <v>9184</v>
      </c>
      <c r="C86" s="9">
        <f>IF(OR(C$72="S",C$72="",C$72="STD",C$72="A",C$72="AES",C$72="F",C$72="Fiber")," ",IF(OR(C$72="FS",C$72="D",C$72="DIS"),IF(MOD(C85,9)=1,"—",16*C85-15),IF(OR(C$72="M",C$72="MADI"),(C$69-1)*144+17,IF(OR(C$72="IPI",C$72="IP in"),IF(MOD(C85-1,9)=0,"—",16*C85-15),"Err"))))</f>
        <v>9025</v>
      </c>
      <c r="D86" s="7">
        <f>IF(OR(C$72="S",C$72="",C$72="STD",C$72="A",C$72="AES",C$72="F",C$72="Fiber")," ",IF(OR(C$72="FS",C$72="D",C$72="DIS"),IF(MOD(C85,9)=1,"—",16*C85),IF(OR(C$72="M",C$72="MADI"),(C$69-1)*144+80,IF(OR(C$72="IPI",C$72="IP in"),IF(MOD(C85-1,9)=0,"—",16*C85),"Err"))))</f>
        <v>9040</v>
      </c>
      <c r="E86" s="9">
        <f>IF(OR(E$72="S",E$72="",E$72="STD",E$72="A",E$72="AES",E$72="F",E$72="Fiber")," ",IF(OR(E$72="FS",E$72="D",E$72="DIS"),IF(MOD(E85,9)=1,"—",16*E85-15),IF(OR(E$72="M",E$72="MADI"),(E$69-1)*144+17,IF(OR(E$72="IPI",E$72="IP in"),IF(MOD(E85-1,9)=0,"—",16*E85-15),"Err"))))</f>
        <v>8881</v>
      </c>
      <c r="F86" s="7">
        <f>IF(OR(E$72="S",E$72="",E$72="STD",E$72="A",E$72="AES",E$72="F",E$72="Fiber")," ",IF(OR(E$72="FS",E$72="D",E$72="DIS"),IF(MOD(E85,9)=1,"—",16*E85),IF(OR(E$72="M",E$72="MADI"),(E$69-1)*144+80,IF(OR(E$72="IPI",E$72="IP in"),IF(MOD(E85-1,9)=0,"—",16*E85),"Err"))))</f>
        <v>8896</v>
      </c>
      <c r="G86" s="9">
        <f>IF(OR(G$72="S",G$72="",G$72="STD",G$72="A",G$72="AES",G$72="F",G$72="Fiber")," ",IF(OR(G$72="FS",G$72="D",G$72="DIS"),IF(MOD(G85,9)=1,"—",16*G85-15),IF(OR(G$72="M",G$72="MADI"),(G$69-1)*144+17,IF(OR(G$72="IPI",G$72="IP in"),IF(MOD(G85-1,9)=0,"—",16*G85-15),"Err"))))</f>
        <v>8737</v>
      </c>
      <c r="H86" s="7">
        <f>IF(OR(G$72="S",G$72="",G$72="STD",G$72="A",G$72="AES",G$72="F",G$72="Fiber")," ",IF(OR(G$72="FS",G$72="D",G$72="DIS"),IF(MOD(G85,9)=1,"—",16*G85),IF(OR(G$72="M",G$72="MADI"),(G$69-1)*144+80,IF(OR(G$72="IPI",G$72="IP in"),IF(MOD(G85-1,9)=0,"—",16*G85),"Err"))))</f>
        <v>8752</v>
      </c>
      <c r="I86" s="9">
        <f>IF(OR(I$72="S",I$72="",I$72="STD",I$72="A",I$72="AES",I$72="F",I$72="Fiber")," ",IF(OR(I$72="FS",I$72="D",I$72="DIS"),IF(MOD(I85,9)=1,"—",16*I85-15),IF(OR(I$72="M",I$72="MADI"),(I$69-1)*144+17,IF(OR(I$72="IPI",I$72="IP in"),IF(MOD(I85-1,9)=0,"—",16*I85-15),"Err"))))</f>
        <v>8593</v>
      </c>
      <c r="J86" s="7">
        <f>IF(OR(I$72="S",I$72="",I$72="STD",I$72="A",I$72="AES",I$72="F",I$72="Fiber")," ",IF(OR(I$72="FS",I$72="D",I$72="DIS"),IF(MOD(I85,9)=1,"—",16*I85),IF(OR(I$72="M",I$72="MADI"),(I$69-1)*144+80,IF(OR(I$72="IPI",I$72="IP in"),IF(MOD(I85-1,9)=0,"—",16*I85),"Err"))))</f>
        <v>8608</v>
      </c>
      <c r="K86" s="9">
        <f>IF(OR(K$72="S",K$72="",K$72="STD",K$72="A",K$72="AES",K$72="F",K$72="Fiber")," ",IF(OR(K$72="FS",K$72="D",K$72="DIS"),IF(MOD(K85,9)=1,"—",16*K85-15),IF(OR(K$72="M",K$72="MADI"),(K$69-1)*144+17,IF(OR(K$72="IPI",K$72="IP in"),IF(MOD(K85-1,9)=0,"—",16*K85-15),"Err"))))</f>
        <v>8449</v>
      </c>
      <c r="L86" s="7">
        <f>IF(OR(K$72="S",K$72="",K$72="STD",K$72="A",K$72="AES",K$72="F",K$72="Fiber")," ",IF(OR(K$72="FS",K$72="D",K$72="DIS"),IF(MOD(K85,9)=1,"—",16*K85),IF(OR(K$72="M",K$72="MADI"),(K$69-1)*144+80,IF(OR(K$72="IPI",K$72="IP in"),IF(MOD(K85-1,9)=0,"—",16*K85),"Err"))))</f>
        <v>8464</v>
      </c>
      <c r="M86" s="9">
        <f>IF(OR(M$72="S",M$72="",M$72="STD",M$72="A",M$72="AES",M$72="F",M$72="Fiber")," ",IF(OR(M$72="FS",M$72="D",M$72="DIS"),IF(MOD(M85,9)=1,"—",16*M85-15),IF(OR(M$72="M",M$72="MADI"),(M$69-1)*144+17,IF(OR(M$72="IPI",M$72="IP in"),IF(MOD(M85-1,9)=0,"—",16*M85-15),"Err"))))</f>
        <v>8305</v>
      </c>
      <c r="N86" s="7">
        <f>IF(OR(M$72="S",M$72="",M$72="STD",M$72="A",M$72="AES",M$72="F",M$72="Fiber")," ",IF(OR(M$72="FS",M$72="D",M$72="DIS"),IF(MOD(M85,9)=1,"—",16*M85),IF(OR(M$72="M",M$72="MADI"),(M$69-1)*144+80,IF(OR(M$72="IPI",M$72="IP in"),IF(MOD(M85-1,9)=0,"—",16*M85),"Err"))))</f>
        <v>8320</v>
      </c>
      <c r="O86" s="9">
        <f>IF(OR(O$72="S",O$72="",O$72="STD",O$72="A",O$72="AES",O$72="F",O$72="Fiber")," ",IF(OR(O$72="FS",O$72="D",O$72="DIS"),IF(MOD(O85,9)=1,"—",16*O85-15),IF(OR(O$72="M",O$72="MADI"),(O$69-1)*144+17,IF(OR(O$72="IPI",O$72="IP in"),IF(MOD(O85-1,9)=0,"—",16*O85-15),"Err"))))</f>
        <v>8161</v>
      </c>
      <c r="P86" s="7">
        <f>IF(OR(O$72="S",O$72="",O$72="STD",O$72="A",O$72="AES",O$72="F",O$72="Fiber")," ",IF(OR(O$72="FS",O$72="D",O$72="DIS"),IF(MOD(O85,9)=1,"—",16*O85),IF(OR(O$72="M",O$72="MADI"),(O$69-1)*144+80,IF(OR(O$72="IPI",O$72="IP in"),IF(MOD(O85-1,9)=0,"—",16*O85),"Err"))))</f>
        <v>8176</v>
      </c>
      <c r="Q86" s="9">
        <f>IF(OR(Q$72="S",Q$72="",Q$72="STD",Q$72="A",Q$72="AES",Q$72="F",Q$72="Fiber")," ",IF(OR(Q$72="FS",Q$72="D",Q$72="DIS"),IF(MOD(Q85,9)=1,"—",16*Q85-15),IF(OR(Q$72="M",Q$72="MADI"),(Q$69-1)*144+17,IF(OR(Q$72="IPI",Q$72="IP in"),IF(MOD(Q85-1,9)=0,"—",16*Q85-15),"Err"))))</f>
        <v>8017</v>
      </c>
      <c r="R86" s="7">
        <f>IF(OR(Q$72="S",Q$72="",Q$72="STD",Q$72="A",Q$72="AES",Q$72="F",Q$72="Fiber")," ",IF(OR(Q$72="FS",Q$72="D",Q$72="DIS"),IF(MOD(Q85,9)=1,"—",16*Q85),IF(OR(Q$72="M",Q$72="MADI"),(Q$69-1)*144+80,IF(OR(Q$72="IPI",Q$72="IP in"),IF(MOD(Q85-1,9)=0,"—",16*Q85),"Err"))))</f>
        <v>8032</v>
      </c>
      <c r="S86" s="9">
        <f>IF(OR(S$72="S",S$72="",S$72="STD",S$72="A",S$72="AES",S$72="F",S$72="Fiber")," ",IF(OR(S$72="FS",S$72="D",S$72="DIS"),IF(MOD(S85,9)=1,"—",16*S85-15),IF(OR(S$72="M",S$72="MADI"),(S$69-1)*144+17,IF(OR(S$72="IPI",S$72="IP in"),IF(MOD(S85-1,9)=0,"—",16*S85-15),"Err"))))</f>
        <v>7873</v>
      </c>
      <c r="T86" s="7">
        <f>IF(OR(S$72="S",S$72="",S$72="STD",S$72="A",S$72="AES",S$72="F",S$72="Fiber")," ",IF(OR(S$72="FS",S$72="D",S$72="DIS"),IF(MOD(S85,9)=1,"—",16*S85),IF(OR(S$72="M",S$72="MADI"),(S$69-1)*144+80,IF(OR(S$72="IPI",S$72="IP in"),IF(MOD(S85-1,9)=0,"—",16*S85),"Err"))))</f>
        <v>7888</v>
      </c>
      <c r="U86" s="9">
        <f>IF(OR(U$72="S",U$72="",U$72="STD",U$72="A",U$72="AES",U$72="F",U$72="Fiber")," ",IF(OR(U$72="FS",U$72="D",U$72="DIS"),IF(MOD(U85,9)=1,"—",16*U85-15),IF(OR(U$72="M",U$72="MADI"),(U$69-1)*144+17,IF(OR(U$72="IPI",U$72="IP in"),IF(MOD(U85-1,9)=0,"—",16*U85-15),"Err"))))</f>
        <v>7729</v>
      </c>
      <c r="V86" s="7">
        <f>IF(OR(U$72="S",U$72="",U$72="STD",U$72="A",U$72="AES",U$72="F",U$72="Fiber")," ",IF(OR(U$72="FS",U$72="D",U$72="DIS"),IF(MOD(U85,9)=1,"—",16*U85),IF(OR(U$72="M",U$72="MADI"),(U$69-1)*144+80,IF(OR(U$72="IPI",U$72="IP in"),IF(MOD(U85-1,9)=0,"—",16*U85),"Err"))))</f>
        <v>7744</v>
      </c>
      <c r="W86" s="9">
        <f>IF(OR(W$72="S",W$72="",W$72="STD",W$72="A",W$72="AES",W$72="F",W$72="Fiber")," ",IF(OR(W$72="FS",W$72="D",W$72="DIS"),IF(MOD(W85,9)=1,"—",16*W85-15),IF(OR(W$72="M",W$72="MADI"),(W$69-1)*144+17,IF(OR(W$72="IPI",W$72="IP in"),IF(MOD(W85-1,9)=0,"—",16*W85-15),"Err"))))</f>
        <v>7585</v>
      </c>
      <c r="X86" s="7">
        <f>IF(OR(W$72="S",W$72="",W$72="STD",W$72="A",W$72="AES",W$72="F",W$72="Fiber")," ",IF(OR(W$72="FS",W$72="D",W$72="DIS"),IF(MOD(W85,9)=1,"—",16*W85),IF(OR(W$72="M",W$72="MADI"),(W$69-1)*144+80,IF(OR(W$72="IPI",W$72="IP in"),IF(MOD(W85-1,9)=0,"—",16*W85),"Err"))))</f>
        <v>7600</v>
      </c>
      <c r="Y86" s="9">
        <f>IF(OR(Y$72="S",Y$72="",Y$72="STD",Y$72="A",Y$72="AES",Y$72="F",Y$72="Fiber")," ",IF(OR(Y$72="FS",Y$72="D",Y$72="DIS"),IF(MOD(Y85,9)=1,"—",16*Y85-15),IF(OR(Y$72="M",Y$72="MADI"),(Y$69-1)*144+17,IF(OR(Y$72="IPI",Y$72="IP in"),IF(MOD(Y85-1,9)=0,"—",16*Y85-15),"Err"))))</f>
        <v>7441</v>
      </c>
      <c r="Z86" s="7">
        <f>IF(OR(Y$72="S",Y$72="",Y$72="STD",Y$72="A",Y$72="AES",Y$72="F",Y$72="Fiber")," ",IF(OR(Y$72="FS",Y$72="D",Y$72="DIS"),IF(MOD(Y85,9)=1,"—",16*Y85),IF(OR(Y$72="M",Y$72="MADI"),(Y$69-1)*144+80,IF(OR(Y$72="IPI",Y$72="IP in"),IF(MOD(Y85-1,9)=0,"—",16*Y85),"Err"))))</f>
        <v>7456</v>
      </c>
      <c r="AA86" s="9">
        <f>IF(OR(AA$72="S",AA$72="",AA$72="STD",AA$72="A",AA$72="AES",AA$72="F",AA$72="Fiber")," ",IF(OR(AA$72="FS",AA$72="D",AA$72="DIS"),IF(MOD(AA85,9)=1,"—",16*AA85-15),IF(OR(AA$72="M",AA$72="MADI"),(AA$69-1)*144+17,IF(OR(AA$72="IPI",AA$72="IP in"),IF(MOD(AA85-1,9)=0,"—",16*AA85-15),"Err"))))</f>
        <v>7297</v>
      </c>
      <c r="AB86" s="7">
        <f>IF(OR(AA$72="S",AA$72="",AA$72="STD",AA$72="A",AA$72="AES",AA$72="F",AA$72="Fiber")," ",IF(OR(AA$72="FS",AA$72="D",AA$72="DIS"),IF(MOD(AA85,9)=1,"—",16*AA85),IF(OR(AA$72="M",AA$72="MADI"),(AA$69-1)*144+80,IF(OR(AA$72="IPI",AA$72="IP in"),IF(MOD(AA85-1,9)=0,"—",16*AA85),"Err"))))</f>
        <v>7312</v>
      </c>
      <c r="AC86" s="9">
        <f>IF(OR(AC$72="S",AC$72="",AC$72="STD",AC$72="A",AC$72="AES",AC$72="F",AC$72="Fiber")," ",IF(OR(AC$72="FS",AC$72="D",AC$72="DIS"),IF(MOD(AC85,9)=1,"—",16*AC85-15),IF(OR(AC$72="M",AC$72="MADI"),(AC$69-1)*144+17,IF(OR(AC$72="IPI",AC$72="IP in"),IF(MOD(AC85-1,9)=0,"—",16*AC85-15),"Err"))))</f>
        <v>7153</v>
      </c>
      <c r="AD86" s="7">
        <f>IF(OR(AC$72="S",AC$72="",AC$72="STD",AC$72="A",AC$72="AES",AC$72="F",AC$72="Fiber")," ",IF(OR(AC$72="FS",AC$72="D",AC$72="DIS"),IF(MOD(AC85,9)=1,"—",16*AC85),IF(OR(AC$72="M",AC$72="MADI"),(AC$69-1)*144+80,IF(OR(AC$72="IPI",AC$72="IP in"),IF(MOD(AC85-1,9)=0,"—",16*AC85),"Err"))))</f>
        <v>7168</v>
      </c>
      <c r="AE86" s="9">
        <f>IF(OR(AE$72="S",AE$72="",AE$72="STD",AE$72="A",AE$72="AES",AE$72="F",AE$72="Fiber")," ",IF(OR(AE$72="FS",AE$72="D",AE$72="DIS"),IF(MOD(AE85,9)=1,"—",16*AE85-15),IF(OR(AE$72="M",AE$72="MADI"),(AE$69-1)*144+17,IF(OR(AE$72="IPI",AE$72="IP in"),IF(MOD(AE85-1,9)=0,"—",16*AE85-15),"Err"))))</f>
        <v>7009</v>
      </c>
      <c r="AF86" s="7">
        <f>IF(OR(AE$72="S",AE$72="",AE$72="STD",AE$72="A",AE$72="AES",AE$72="F",AE$72="Fiber")," ",IF(OR(AE$72="FS",AE$72="D",AE$72="DIS"),IF(MOD(AE85,9)=1,"—",16*AE85),IF(OR(AE$72="M",AE$72="MADI"),(AE$69-1)*144+80,IF(OR(AE$72="IPI",AE$72="IP in"),IF(MOD(AE85-1,9)=0,"—",16*AE85),"Err"))))</f>
        <v>7024</v>
      </c>
      <c r="AG86" s="9">
        <f>IF(OR(AG$72="S",AG$72="",AG$72="STD",AG$72="A",AG$72="AES",AG$72="F",AG$72="Fiber")," ",IF(OR(AG$72="FS",AG$72="D",AG$72="DIS"),IF(MOD(AG85,9)=1,"—",16*AG85-15),IF(OR(AG$72="M",AG$72="MADI"),(AG$69-1)*144+17,IF(OR(AG$72="IPI",AG$72="IP in"),IF(MOD(AG85-1,9)=0,"—",16*AG85-15),"Err"))))</f>
        <v>4561</v>
      </c>
      <c r="AH86" s="7">
        <f>IF(OR(AG$72="S",AG$72="",AG$72="STD",AG$72="A",AG$72="AES",AG$72="F",AG$72="Fiber")," ",IF(OR(AG$72="FS",AG$72="D",AG$72="DIS"),IF(MOD(AG85,9)=1,"—",16*AG85),IF(OR(AG$72="M",AG$72="MADI"),(AG$69-1)*144+80,IF(OR(AG$72="IPI",AG$72="IP in"),IF(MOD(AG85-1,9)=0,"—",16*AG85),"Err"))))</f>
        <v>4576</v>
      </c>
      <c r="AI86" s="9">
        <f>IF(OR(AI$72="S",AI$72="",AI$72="STD",AI$72="A",AI$72="AES",AI$72="F",AI$72="Fiber")," ",IF(OR(AI$72="FS",AI$72="D",AI$72="DIS"),IF(MOD(AI85,9)=1,"—",16*AI85-15),IF(OR(AI$72="M",AI$72="MADI"),(AI$69-1)*144+17,IF(OR(AI$72="IPI",AI$72="IP in"),IF(MOD(AI85-1,9)=0,"—",16*AI85-15),"Err"))))</f>
        <v>4417</v>
      </c>
      <c r="AJ86" s="7">
        <f>IF(OR(AI$72="S",AI$72="",AI$72="STD",AI$72="A",AI$72="AES",AI$72="F",AI$72="Fiber")," ",IF(OR(AI$72="FS",AI$72="D",AI$72="DIS"),IF(MOD(AI85,9)=1,"—",16*AI85),IF(OR(AI$72="M",AI$72="MADI"),(AI$69-1)*144+80,IF(OR(AI$72="IPI",AI$72="IP in"),IF(MOD(AI85-1,9)=0,"—",16*AI85),"Err"))))</f>
        <v>4432</v>
      </c>
      <c r="AK86" s="9">
        <f>IF(OR(AK$72="S",AK$72="",AK$72="STD",AK$72="A",AK$72="AES",AK$72="F",AK$72="Fiber")," ",IF(OR(AK$72="FS",AK$72="D",AK$72="DIS"),IF(MOD(AK85,9)=1,"—",16*AK85-15),IF(OR(AK$72="M",AK$72="MADI"),(AK$69-1)*144+17,IF(OR(AK$72="IPI",AK$72="IP in"),IF(MOD(AK85-1,9)=0,"—",16*AK85-15),"Err"))))</f>
        <v>4273</v>
      </c>
      <c r="AL86" s="7">
        <f>IF(OR(AK$72="S",AK$72="",AK$72="STD",AK$72="A",AK$72="AES",AK$72="F",AK$72="Fiber")," ",IF(OR(AK$72="FS",AK$72="D",AK$72="DIS"),IF(MOD(AK85,9)=1,"—",16*AK85),IF(OR(AK$72="M",AK$72="MADI"),(AK$69-1)*144+80,IF(OR(AK$72="IPI",AK$72="IP in"),IF(MOD(AK85-1,9)=0,"—",16*AK85),"Err"))))</f>
        <v>4288</v>
      </c>
      <c r="AM86" s="9">
        <f>IF(OR(AM$72="S",AM$72="",AM$72="STD",AM$72="A",AM$72="AES",AM$72="F",AM$72="Fiber")," ",IF(OR(AM$72="FS",AM$72="D",AM$72="DIS"),IF(MOD(AM85,9)=1,"—",16*AM85-15),IF(OR(AM$72="M",AM$72="MADI"),(AM$69-1)*144+17,IF(OR(AM$72="IPI",AM$72="IP in"),IF(MOD(AM85-1,9)=0,"—",16*AM85-15),"Err"))))</f>
        <v>4129</v>
      </c>
      <c r="AN86" s="7">
        <f>IF(OR(AM$72="S",AM$72="",AM$72="STD",AM$72="A",AM$72="AES",AM$72="F",AM$72="Fiber")," ",IF(OR(AM$72="FS",AM$72="D",AM$72="DIS"),IF(MOD(AM85,9)=1,"—",16*AM85),IF(OR(AM$72="M",AM$72="MADI"),(AM$69-1)*144+80,IF(OR(AM$72="IPI",AM$72="IP in"),IF(MOD(AM85-1,9)=0,"—",16*AM85),"Err"))))</f>
        <v>4144</v>
      </c>
      <c r="AO86" s="9">
        <f>IF(OR(AO$72="S",AO$72="",AO$72="STD",AO$72="A",AO$72="AES",AO$72="F",AO$72="Fiber")," ",IF(OR(AO$72="FS",AO$72="D",AO$72="DIS"),IF(MOD(AO85,9)=1,"—",16*AO85-15),IF(OR(AO$72="M",AO$72="MADI"),(AO$69-1)*144+17,IF(OR(AO$72="IPI",AO$72="IP in"),IF(MOD(AO85-1,9)=0,"—",16*AO85-15),"Err"))))</f>
        <v>3985</v>
      </c>
      <c r="AP86" s="7">
        <f>IF(OR(AO$72="S",AO$72="",AO$72="STD",AO$72="A",AO$72="AES",AO$72="F",AO$72="Fiber")," ",IF(OR(AO$72="FS",AO$72="D",AO$72="DIS"),IF(MOD(AO85,9)=1,"—",16*AO85),IF(OR(AO$72="M",AO$72="MADI"),(AO$69-1)*144+80,IF(OR(AO$72="IPI",AO$72="IP in"),IF(MOD(AO85-1,9)=0,"—",16*AO85),"Err"))))</f>
        <v>4000</v>
      </c>
      <c r="AQ86" s="9">
        <f>IF(OR(AQ$72="S",AQ$72="",AQ$72="STD",AQ$72="A",AQ$72="AES",AQ$72="F",AQ$72="Fiber")," ",IF(OR(AQ$72="FS",AQ$72="D",AQ$72="DIS"),IF(MOD(AQ85,9)=1,"—",16*AQ85-15),IF(OR(AQ$72="M",AQ$72="MADI"),(AQ$69-1)*144+17,IF(OR(AQ$72="IPI",AQ$72="IP in"),IF(MOD(AQ85-1,9)=0,"—",16*AQ85-15),"Err"))))</f>
        <v>3841</v>
      </c>
      <c r="AR86" s="7">
        <f>IF(OR(AQ$72="S",AQ$72="",AQ$72="STD",AQ$72="A",AQ$72="AES",AQ$72="F",AQ$72="Fiber")," ",IF(OR(AQ$72="FS",AQ$72="D",AQ$72="DIS"),IF(MOD(AQ85,9)=1,"—",16*AQ85),IF(OR(AQ$72="M",AQ$72="MADI"),(AQ$69-1)*144+80,IF(OR(AQ$72="IPI",AQ$72="IP in"),IF(MOD(AQ85-1,9)=0,"—",16*AQ85),"Err"))))</f>
        <v>3856</v>
      </c>
      <c r="AS86" s="9">
        <f>IF(OR(AS$72="S",AS$72="",AS$72="STD",AS$72="A",AS$72="AES",AS$72="F",AS$72="Fiber")," ",IF(OR(AS$72="FS",AS$72="D",AS$72="DIS"),IF(MOD(AS85,9)=1,"—",16*AS85-15),IF(OR(AS$72="M",AS$72="MADI"),(AS$69-1)*144+17,IF(OR(AS$72="IPI",AS$72="IP in"),IF(MOD(AS85-1,9)=0,"—",16*AS85-15),"Err"))))</f>
        <v>3697</v>
      </c>
      <c r="AT86" s="7">
        <f>IF(OR(AS$72="S",AS$72="",AS$72="STD",AS$72="A",AS$72="AES",AS$72="F",AS$72="Fiber")," ",IF(OR(AS$72="FS",AS$72="D",AS$72="DIS"),IF(MOD(AS85,9)=1,"—",16*AS85),IF(OR(AS$72="M",AS$72="MADI"),(AS$69-1)*144+80,IF(OR(AS$72="IPI",AS$72="IP in"),IF(MOD(AS85-1,9)=0,"—",16*AS85),"Err"))))</f>
        <v>3712</v>
      </c>
      <c r="AU86" s="9">
        <f>IF(OR(AU$72="S",AU$72="",AU$72="STD",AU$72="A",AU$72="AES",AU$72="F",AU$72="Fiber")," ",IF(OR(AU$72="FS",AU$72="D",AU$72="DIS"),IF(MOD(AU85,9)=1,"—",16*AU85-15),IF(OR(AU$72="M",AU$72="MADI"),(AU$69-1)*144+17,IF(OR(AU$72="IPI",AU$72="IP in"),IF(MOD(AU85-1,9)=0,"—",16*AU85-15),"Err"))))</f>
        <v>3553</v>
      </c>
      <c r="AV86" s="7">
        <f>IF(OR(AU$72="S",AU$72="",AU$72="STD",AU$72="A",AU$72="AES",AU$72="F",AU$72="Fiber")," ",IF(OR(AU$72="FS",AU$72="D",AU$72="DIS"),IF(MOD(AU85,9)=1,"—",16*AU85),IF(OR(AU$72="M",AU$72="MADI"),(AU$69-1)*144+80,IF(OR(AU$72="IPI",AU$72="IP in"),IF(MOD(AU85-1,9)=0,"—",16*AU85),"Err"))))</f>
        <v>3568</v>
      </c>
      <c r="AW86" s="9">
        <f>IF(OR(AW$72="S",AW$72="",AW$72="STD",AW$72="A",AW$72="AES",AW$72="F",AW$72="Fiber")," ",IF(OR(AW$72="FS",AW$72="D",AW$72="DIS"),IF(MOD(AW85,9)=1,"—",16*AW85-15),IF(OR(AW$72="M",AW$72="MADI"),(AW$69-1)*144+17,IF(OR(AW$72="IPI",AW$72="IP in"),IF(MOD(AW85-1,9)=0,"—",16*AW85-15),"Err"))))</f>
        <v>3409</v>
      </c>
      <c r="AX86" s="7">
        <f>IF(OR(AW$72="S",AW$72="",AW$72="STD",AW$72="A",AW$72="AES",AW$72="F",AW$72="Fiber")," ",IF(OR(AW$72="FS",AW$72="D",AW$72="DIS"),IF(MOD(AW85,9)=1,"—",16*AW85),IF(OR(AW$72="M",AW$72="MADI"),(AW$69-1)*144+80,IF(OR(AW$72="IPI",AW$72="IP in"),IF(MOD(AW85-1,9)=0,"—",16*AW85),"Err"))))</f>
        <v>3424</v>
      </c>
      <c r="AY86" s="9">
        <f>IF(OR(AY$72="S",AY$72="",AY$72="STD",AY$72="A",AY$72="AES",AY$72="F",AY$72="Fiber")," ",IF(OR(AY$72="FS",AY$72="D",AY$72="DIS"),IF(MOD(AY85,9)=1,"—",16*AY85-15),IF(OR(AY$72="M",AY$72="MADI"),(AY$69-1)*144+17,IF(OR(AY$72="IPI",AY$72="IP in"),IF(MOD(AY85-1,9)=0,"—",16*AY85-15),"Err"))))</f>
        <v>3265</v>
      </c>
      <c r="AZ86" s="7">
        <f>IF(OR(AY$72="S",AY$72="",AY$72="STD",AY$72="A",AY$72="AES",AY$72="F",AY$72="Fiber")," ",IF(OR(AY$72="FS",AY$72="D",AY$72="DIS"),IF(MOD(AY85,9)=1,"—",16*AY85),IF(OR(AY$72="M",AY$72="MADI"),(AY$69-1)*144+80,IF(OR(AY$72="IPI",AY$72="IP in"),IF(MOD(AY85-1,9)=0,"—",16*AY85),"Err"))))</f>
        <v>3280</v>
      </c>
      <c r="BA86" s="9">
        <f>IF(OR(BA$72="S",BA$72="",BA$72="STD",BA$72="A",BA$72="AES",BA$72="F",BA$72="Fiber")," ",IF(OR(BA$72="FS",BA$72="D",BA$72="DIS"),IF(MOD(BA85,9)=1,"—",16*BA85-15),IF(OR(BA$72="M",BA$72="MADI"),(BA$69-1)*144+17,IF(OR(BA$72="IPI",BA$72="IP in"),IF(MOD(BA85-1,9)=0,"—",16*BA85-15),"Err"))))</f>
        <v>3121</v>
      </c>
      <c r="BB86" s="7">
        <f>IF(OR(BA$72="S",BA$72="",BA$72="STD",BA$72="A",BA$72="AES",BA$72="F",BA$72="Fiber")," ",IF(OR(BA$72="FS",BA$72="D",BA$72="DIS"),IF(MOD(BA85,9)=1,"—",16*BA85),IF(OR(BA$72="M",BA$72="MADI"),(BA$69-1)*144+80,IF(OR(BA$72="IPI",BA$72="IP in"),IF(MOD(BA85-1,9)=0,"—",16*BA85),"Err"))))</f>
        <v>3136</v>
      </c>
      <c r="BC86" s="9">
        <f>IF(OR(BC$72="S",BC$72="",BC$72="STD",BC$72="A",BC$72="AES",BC$72="F",BC$72="Fiber")," ",IF(OR(BC$72="FS",BC$72="D",BC$72="DIS"),IF(MOD(BC85,9)=1,"—",16*BC85-15),IF(OR(BC$72="M",BC$72="MADI"),(BC$69-1)*144+17,IF(OR(BC$72="IPI",BC$72="IP in"),IF(MOD(BC85-1,9)=0,"—",16*BC85-15),"Err"))))</f>
        <v>2977</v>
      </c>
      <c r="BD86" s="7">
        <f>IF(OR(BC$72="S",BC$72="",BC$72="STD",BC$72="A",BC$72="AES",BC$72="F",BC$72="Fiber")," ",IF(OR(BC$72="FS",BC$72="D",BC$72="DIS"),IF(MOD(BC85,9)=1,"—",16*BC85),IF(OR(BC$72="M",BC$72="MADI"),(BC$69-1)*144+80,IF(OR(BC$72="IPI",BC$72="IP in"),IF(MOD(BC85-1,9)=0,"—",16*BC85),"Err"))))</f>
        <v>2992</v>
      </c>
      <c r="BE86" s="9">
        <f>IF(OR(BE$72="S",BE$72="",BE$72="STD",BE$72="A",BE$72="AES",BE$72="F",BE$72="Fiber")," ",IF(OR(BE$72="FS",BE$72="D",BE$72="DIS"),IF(MOD(BE85,9)=1,"—",16*BE85-15),IF(OR(BE$72="M",BE$72="MADI"),(BE$69-1)*144+17,IF(OR(BE$72="IPI",BE$72="IP in"),IF(MOD(BE85-1,9)=0,"—",16*BE85-15),"Err"))))</f>
        <v>2833</v>
      </c>
      <c r="BF86" s="7">
        <f>IF(OR(BE$72="S",BE$72="",BE$72="STD",BE$72="A",BE$72="AES",BE$72="F",BE$72="Fiber")," ",IF(OR(BE$72="FS",BE$72="D",BE$72="DIS"),IF(MOD(BE85,9)=1,"—",16*BE85),IF(OR(BE$72="M",BE$72="MADI"),(BE$69-1)*144+80,IF(OR(BE$72="IPI",BE$72="IP in"),IF(MOD(BE85-1,9)=0,"—",16*BE85),"Err"))))</f>
        <v>2848</v>
      </c>
      <c r="BG86" s="9">
        <f>IF(OR(BG$72="S",BG$72="",BG$72="STD",BG$72="A",BG$72="AES",BG$72="F",BG$72="Fiber")," ",IF(OR(BG$72="FS",BG$72="D",BG$72="DIS"),IF(MOD(BG85,9)=1,"—",16*BG85-15),IF(OR(BG$72="M",BG$72="MADI"),(BG$69-1)*144+17,IF(OR(BG$72="IPI",BG$72="IP in"),IF(MOD(BG85-1,9)=0,"—",16*BG85-15),"Err"))))</f>
        <v>2689</v>
      </c>
      <c r="BH86" s="7">
        <f>IF(OR(BG$72="S",BG$72="",BG$72="STD",BG$72="A",BG$72="AES",BG$72="F",BG$72="Fiber")," ",IF(OR(BG$72="FS",BG$72="D",BG$72="DIS"),IF(MOD(BG85,9)=1,"—",16*BG85),IF(OR(BG$72="M",BG$72="MADI"),(BG$69-1)*144+80,IF(OR(BG$72="IPI",BG$72="IP in"),IF(MOD(BG85-1,9)=0,"—",16*BG85),"Err"))))</f>
        <v>2704</v>
      </c>
      <c r="BI86" s="9">
        <f>IF(OR(BI$72="S",BI$72="",BI$72="STD",BI$72="A",BI$72="AES",BI$72="F",BI$72="Fiber")," ",IF(OR(BI$72="FS",BI$72="D",BI$72="DIS"),IF(MOD(BI85,9)=1,"—",16*BI85-15),IF(OR(BI$72="M",BI$72="MADI"),(BI$69-1)*144+17,IF(OR(BI$72="IPI",BI$72="IP in"),IF(MOD(BI85-1,9)=0,"—",16*BI85-15),"Err"))))</f>
        <v>2545</v>
      </c>
      <c r="BJ86" s="7">
        <f>IF(OR(BI$72="S",BI$72="",BI$72="STD",BI$72="A",BI$72="AES",BI$72="F",BI$72="Fiber")," ",IF(OR(BI$72="FS",BI$72="D",BI$72="DIS"),IF(MOD(BI85,9)=1,"—",16*BI85),IF(OR(BI$72="M",BI$72="MADI"),(BI$69-1)*144+80,IF(OR(BI$72="IPI",BI$72="IP in"),IF(MOD(BI85-1,9)=0,"—",16*BI85),"Err"))))</f>
        <v>2560</v>
      </c>
      <c r="BK86" s="9">
        <f>IF(OR(BK$72="S",BK$72="",BK$72="STD",BK$72="A",BK$72="AES",BK$72="F",BK$72="Fiber")," ",IF(OR(BK$72="FS",BK$72="D",BK$72="DIS"),IF(MOD(BK85,9)=1,"—",16*BK85-15),IF(OR(BK$72="M",BK$72="MADI"),(BK$69-1)*144+17,IF(OR(BK$72="IPI",BK$72="IP in"),IF(MOD(BK85-1,9)=0,"—",16*BK85-15),"Err"))))</f>
        <v>2401</v>
      </c>
      <c r="BL86" s="7">
        <f>IF(OR(BK$72="S",BK$72="",BK$72="STD",BK$72="A",BK$72="AES",BK$72="F",BK$72="Fiber")," ",IF(OR(BK$72="FS",BK$72="D",BK$72="DIS"),IF(MOD(BK85,9)=1,"—",16*BK85),IF(OR(BK$72="M",BK$72="MADI"),(BK$69-1)*144+80,IF(OR(BK$72="IPI",BK$72="IP in"),IF(MOD(BK85-1,9)=0,"—",16*BK85),"Err"))))</f>
        <v>2416</v>
      </c>
    </row>
    <row r="87" spans="1:66" x14ac:dyDescent="0.25">
      <c r="A87" s="8">
        <f>(A$69)*9-1</f>
        <v>575</v>
      </c>
      <c r="B87" s="6"/>
      <c r="C87" s="8">
        <f>(C$69)*9-1</f>
        <v>566</v>
      </c>
      <c r="D87" s="6"/>
      <c r="E87" s="8">
        <f>(E$69)*9-1</f>
        <v>557</v>
      </c>
      <c r="F87" s="6"/>
      <c r="G87" s="8">
        <f>(G$69)*9-1</f>
        <v>548</v>
      </c>
      <c r="H87" s="6"/>
      <c r="I87" s="8">
        <f>(I$69)*9-1</f>
        <v>539</v>
      </c>
      <c r="J87" s="6"/>
      <c r="K87" s="8">
        <f>(K$69)*9-1</f>
        <v>530</v>
      </c>
      <c r="L87" s="6"/>
      <c r="M87" s="8">
        <f>(M$69)*9-1</f>
        <v>521</v>
      </c>
      <c r="N87" s="6"/>
      <c r="O87" s="8">
        <f>(O$69)*9-1</f>
        <v>512</v>
      </c>
      <c r="P87" s="6"/>
      <c r="Q87" s="8">
        <f>(Q$69)*9-1</f>
        <v>503</v>
      </c>
      <c r="R87" s="6"/>
      <c r="S87" s="8">
        <f>(S$69)*9-1</f>
        <v>494</v>
      </c>
      <c r="T87" s="6"/>
      <c r="U87" s="8">
        <f>(U$69)*9-1</f>
        <v>485</v>
      </c>
      <c r="V87" s="6"/>
      <c r="W87" s="8">
        <f>(W$69)*9-1</f>
        <v>476</v>
      </c>
      <c r="X87" s="6"/>
      <c r="Y87" s="8">
        <f>(Y$69)*9-1</f>
        <v>467</v>
      </c>
      <c r="Z87" s="6"/>
      <c r="AA87" s="8">
        <f>(AA$69)*9-1</f>
        <v>458</v>
      </c>
      <c r="AB87" s="6"/>
      <c r="AC87" s="8">
        <f>(AC$69)*9-1</f>
        <v>449</v>
      </c>
      <c r="AD87" s="6"/>
      <c r="AE87" s="8">
        <f>(AE$69)*9-1</f>
        <v>440</v>
      </c>
      <c r="AF87" s="6"/>
      <c r="AG87" s="8">
        <f>(AG$69)*9-1</f>
        <v>287</v>
      </c>
      <c r="AH87" s="6"/>
      <c r="AI87" s="8">
        <f>(AI$69)*9-1</f>
        <v>278</v>
      </c>
      <c r="AJ87" s="6"/>
      <c r="AK87" s="8">
        <f>(AK$69)*9-1</f>
        <v>269</v>
      </c>
      <c r="AL87" s="6"/>
      <c r="AM87" s="8">
        <f>(AM$69)*9-1</f>
        <v>260</v>
      </c>
      <c r="AN87" s="6"/>
      <c r="AO87" s="8">
        <f>(AO$69)*9-1</f>
        <v>251</v>
      </c>
      <c r="AP87" s="6"/>
      <c r="AQ87" s="8">
        <f>(AQ$69)*9-1</f>
        <v>242</v>
      </c>
      <c r="AR87" s="6"/>
      <c r="AS87" s="8">
        <f>(AS$69)*9-1</f>
        <v>233</v>
      </c>
      <c r="AT87" s="6"/>
      <c r="AU87" s="8">
        <f>(AU$69)*9-1</f>
        <v>224</v>
      </c>
      <c r="AV87" s="6"/>
      <c r="AW87" s="8">
        <f>(AW$69)*9-1</f>
        <v>215</v>
      </c>
      <c r="AX87" s="6"/>
      <c r="AY87" s="8">
        <f>(AY$69)*9-1</f>
        <v>206</v>
      </c>
      <c r="AZ87" s="6"/>
      <c r="BA87" s="8">
        <f>(BA$69)*9-1</f>
        <v>197</v>
      </c>
      <c r="BB87" s="6"/>
      <c r="BC87" s="8">
        <f>(BC$69)*9-1</f>
        <v>188</v>
      </c>
      <c r="BD87" s="6"/>
      <c r="BE87" s="8">
        <f>(BE$69)*9-1</f>
        <v>179</v>
      </c>
      <c r="BF87" s="6"/>
      <c r="BG87" s="8">
        <f>(BG$69)*9-1</f>
        <v>170</v>
      </c>
      <c r="BH87" s="6"/>
      <c r="BI87" s="8">
        <f>(BI$69)*9-1</f>
        <v>161</v>
      </c>
      <c r="BJ87" s="6"/>
      <c r="BK87" s="8">
        <f>(BK$69)*9-1</f>
        <v>152</v>
      </c>
      <c r="BL87" s="6"/>
    </row>
    <row r="88" spans="1:66" x14ac:dyDescent="0.25">
      <c r="A88" s="9">
        <f>IF(OR(A$72="S",A$72="",A$72="STD",A$72="A",A$72="AES",A$72="F",A$72="Fiber")," ",IF(OR(A$72="FS",A$72="D",A$72="DIS"),IF(MOD(A87,9)=1,"—",16*A87-15),IF(OR(A$72="M",A$72="MADI"),(A$69-1)*144+17,IF(OR(A$72="IPI",A$72="IP in"),IF(MOD(A87-1,9)=0,"—",16*A87-15),"Err"))))</f>
        <v>9185</v>
      </c>
      <c r="B88" s="7">
        <f>IF(OR(A$72="S",A$72="",A$72="STD",A$72="A",A$72="AES",A$72="F",A$72="Fiber")," ",IF(OR(A$72="FS",A$72="D",A$72="DIS"),IF(MOD(A87,9)=1,"—",16*A87),IF(OR(A$72="M",A$72="MADI"),(A$69-1)*144+80,IF(OR(A$72="IPI",A$72="IP in"),IF(MOD(A87-1,9)=0,"—",16*A87),"Err"))))</f>
        <v>9200</v>
      </c>
      <c r="C88" s="9">
        <f>IF(OR(C$72="S",C$72="",C$72="STD",C$72="A",C$72="AES",C$72="F",C$72="Fiber")," ",IF(OR(C$72="FS",C$72="D",C$72="DIS"),IF(MOD(C87,9)=1,"—",16*C87-15),IF(OR(C$72="M",C$72="MADI"),(C$69-1)*144+17,IF(OR(C$72="IPI",C$72="IP in"),IF(MOD(C87-1,9)=0,"—",16*C87-15),"Err"))))</f>
        <v>9041</v>
      </c>
      <c r="D88" s="7">
        <f>IF(OR(C$72="S",C$72="",C$72="STD",C$72="A",C$72="AES",C$72="F",C$72="Fiber")," ",IF(OR(C$72="FS",C$72="D",C$72="DIS"),IF(MOD(C87,9)=1,"—",16*C87),IF(OR(C$72="M",C$72="MADI"),(C$69-1)*144+80,IF(OR(C$72="IPI",C$72="IP in"),IF(MOD(C87-1,9)=0,"—",16*C87),"Err"))))</f>
        <v>9056</v>
      </c>
      <c r="E88" s="9">
        <f>IF(OR(E$72="S",E$72="",E$72="STD",E$72="A",E$72="AES",E$72="F",E$72="Fiber")," ",IF(OR(E$72="FS",E$72="D",E$72="DIS"),IF(MOD(E87,9)=1,"—",16*E87-15),IF(OR(E$72="M",E$72="MADI"),(E$69-1)*144+17,IF(OR(E$72="IPI",E$72="IP in"),IF(MOD(E87-1,9)=0,"—",16*E87-15),"Err"))))</f>
        <v>8897</v>
      </c>
      <c r="F88" s="7">
        <f>IF(OR(E$72="S",E$72="",E$72="STD",E$72="A",E$72="AES",E$72="F",E$72="Fiber")," ",IF(OR(E$72="FS",E$72="D",E$72="DIS"),IF(MOD(E87,9)=1,"—",16*E87),IF(OR(E$72="M",E$72="MADI"),(E$69-1)*144+80,IF(OR(E$72="IPI",E$72="IP in"),IF(MOD(E87-1,9)=0,"—",16*E87),"Err"))))</f>
        <v>8912</v>
      </c>
      <c r="G88" s="9">
        <f>IF(OR(G$72="S",G$72="",G$72="STD",G$72="A",G$72="AES",G$72="F",G$72="Fiber")," ",IF(OR(G$72="FS",G$72="D",G$72="DIS"),IF(MOD(G87,9)=1,"—",16*G87-15),IF(OR(G$72="M",G$72="MADI"),(G$69-1)*144+17,IF(OR(G$72="IPI",G$72="IP in"),IF(MOD(G87-1,9)=0,"—",16*G87-15),"Err"))))</f>
        <v>8753</v>
      </c>
      <c r="H88" s="7">
        <f>IF(OR(G$72="S",G$72="",G$72="STD",G$72="A",G$72="AES",G$72="F",G$72="Fiber")," ",IF(OR(G$72="FS",G$72="D",G$72="DIS"),IF(MOD(G87,9)=1,"—",16*G87),IF(OR(G$72="M",G$72="MADI"),(G$69-1)*144+80,IF(OR(G$72="IPI",G$72="IP in"),IF(MOD(G87-1,9)=0,"—",16*G87),"Err"))))</f>
        <v>8768</v>
      </c>
      <c r="I88" s="9">
        <f>IF(OR(I$72="S",I$72="",I$72="STD",I$72="A",I$72="AES",I$72="F",I$72="Fiber")," ",IF(OR(I$72="FS",I$72="D",I$72="DIS"),IF(MOD(I87,9)=1,"—",16*I87-15),IF(OR(I$72="M",I$72="MADI"),(I$69-1)*144+17,IF(OR(I$72="IPI",I$72="IP in"),IF(MOD(I87-1,9)=0,"—",16*I87-15),"Err"))))</f>
        <v>8609</v>
      </c>
      <c r="J88" s="7">
        <f>IF(OR(I$72="S",I$72="",I$72="STD",I$72="A",I$72="AES",I$72="F",I$72="Fiber")," ",IF(OR(I$72="FS",I$72="D",I$72="DIS"),IF(MOD(I87,9)=1,"—",16*I87),IF(OR(I$72="M",I$72="MADI"),(I$69-1)*144+80,IF(OR(I$72="IPI",I$72="IP in"),IF(MOD(I87-1,9)=0,"—",16*I87),"Err"))))</f>
        <v>8624</v>
      </c>
      <c r="K88" s="9">
        <f>IF(OR(K$72="S",K$72="",K$72="STD",K$72="A",K$72="AES",K$72="F",K$72="Fiber")," ",IF(OR(K$72="FS",K$72="D",K$72="DIS"),IF(MOD(K87,9)=1,"—",16*K87-15),IF(OR(K$72="M",K$72="MADI"),(K$69-1)*144+17,IF(OR(K$72="IPI",K$72="IP in"),IF(MOD(K87-1,9)=0,"—",16*K87-15),"Err"))))</f>
        <v>8465</v>
      </c>
      <c r="L88" s="7">
        <f>IF(OR(K$72="S",K$72="",K$72="STD",K$72="A",K$72="AES",K$72="F",K$72="Fiber")," ",IF(OR(K$72="FS",K$72="D",K$72="DIS"),IF(MOD(K87,9)=1,"—",16*K87),IF(OR(K$72="M",K$72="MADI"),(K$69-1)*144+80,IF(OR(K$72="IPI",K$72="IP in"),IF(MOD(K87-1,9)=0,"—",16*K87),"Err"))))</f>
        <v>8480</v>
      </c>
      <c r="M88" s="9">
        <f>IF(OR(M$72="S",M$72="",M$72="STD",M$72="A",M$72="AES",M$72="F",M$72="Fiber")," ",IF(OR(M$72="FS",M$72="D",M$72="DIS"),IF(MOD(M87,9)=1,"—",16*M87-15),IF(OR(M$72="M",M$72="MADI"),(M$69-1)*144+17,IF(OR(M$72="IPI",M$72="IP in"),IF(MOD(M87-1,9)=0,"—",16*M87-15),"Err"))))</f>
        <v>8321</v>
      </c>
      <c r="N88" s="7">
        <f>IF(OR(M$72="S",M$72="",M$72="STD",M$72="A",M$72="AES",M$72="F",M$72="Fiber")," ",IF(OR(M$72="FS",M$72="D",M$72="DIS"),IF(MOD(M87,9)=1,"—",16*M87),IF(OR(M$72="M",M$72="MADI"),(M$69-1)*144+80,IF(OR(M$72="IPI",M$72="IP in"),IF(MOD(M87-1,9)=0,"—",16*M87),"Err"))))</f>
        <v>8336</v>
      </c>
      <c r="O88" s="9">
        <f>IF(OR(O$72="S",O$72="",O$72="STD",O$72="A",O$72="AES",O$72="F",O$72="Fiber")," ",IF(OR(O$72="FS",O$72="D",O$72="DIS"),IF(MOD(O87,9)=1,"—",16*O87-15),IF(OR(O$72="M",O$72="MADI"),(O$69-1)*144+17,IF(OR(O$72="IPI",O$72="IP in"),IF(MOD(O87-1,9)=0,"—",16*O87-15),"Err"))))</f>
        <v>8177</v>
      </c>
      <c r="P88" s="7">
        <f>IF(OR(O$72="S",O$72="",O$72="STD",O$72="A",O$72="AES",O$72="F",O$72="Fiber")," ",IF(OR(O$72="FS",O$72="D",O$72="DIS"),IF(MOD(O87,9)=1,"—",16*O87),IF(OR(O$72="M",O$72="MADI"),(O$69-1)*144+80,IF(OR(O$72="IPI",O$72="IP in"),IF(MOD(O87-1,9)=0,"—",16*O87),"Err"))))</f>
        <v>8192</v>
      </c>
      <c r="Q88" s="9">
        <f>IF(OR(Q$72="S",Q$72="",Q$72="STD",Q$72="A",Q$72="AES",Q$72="F",Q$72="Fiber")," ",IF(OR(Q$72="FS",Q$72="D",Q$72="DIS"),IF(MOD(Q87,9)=1,"—",16*Q87-15),IF(OR(Q$72="M",Q$72="MADI"),(Q$69-1)*144+17,IF(OR(Q$72="IPI",Q$72="IP in"),IF(MOD(Q87-1,9)=0,"—",16*Q87-15),"Err"))))</f>
        <v>8033</v>
      </c>
      <c r="R88" s="7">
        <f>IF(OR(Q$72="S",Q$72="",Q$72="STD",Q$72="A",Q$72="AES",Q$72="F",Q$72="Fiber")," ",IF(OR(Q$72="FS",Q$72="D",Q$72="DIS"),IF(MOD(Q87,9)=1,"—",16*Q87),IF(OR(Q$72="M",Q$72="MADI"),(Q$69-1)*144+80,IF(OR(Q$72="IPI",Q$72="IP in"),IF(MOD(Q87-1,9)=0,"—",16*Q87),"Err"))))</f>
        <v>8048</v>
      </c>
      <c r="S88" s="9">
        <f>IF(OR(S$72="S",S$72="",S$72="STD",S$72="A",S$72="AES",S$72="F",S$72="Fiber")," ",IF(OR(S$72="FS",S$72="D",S$72="DIS"),IF(MOD(S87,9)=1,"—",16*S87-15),IF(OR(S$72="M",S$72="MADI"),(S$69-1)*144+17,IF(OR(S$72="IPI",S$72="IP in"),IF(MOD(S87-1,9)=0,"—",16*S87-15),"Err"))))</f>
        <v>7889</v>
      </c>
      <c r="T88" s="7">
        <f>IF(OR(S$72="S",S$72="",S$72="STD",S$72="A",S$72="AES",S$72="F",S$72="Fiber")," ",IF(OR(S$72="FS",S$72="D",S$72="DIS"),IF(MOD(S87,9)=1,"—",16*S87),IF(OR(S$72="M",S$72="MADI"),(S$69-1)*144+80,IF(OR(S$72="IPI",S$72="IP in"),IF(MOD(S87-1,9)=0,"—",16*S87),"Err"))))</f>
        <v>7904</v>
      </c>
      <c r="U88" s="9">
        <f>IF(OR(U$72="S",U$72="",U$72="STD",U$72="A",U$72="AES",U$72="F",U$72="Fiber")," ",IF(OR(U$72="FS",U$72="D",U$72="DIS"),IF(MOD(U87,9)=1,"—",16*U87-15),IF(OR(U$72="M",U$72="MADI"),(U$69-1)*144+17,IF(OR(U$72="IPI",U$72="IP in"),IF(MOD(U87-1,9)=0,"—",16*U87-15),"Err"))))</f>
        <v>7745</v>
      </c>
      <c r="V88" s="7">
        <f>IF(OR(U$72="S",U$72="",U$72="STD",U$72="A",U$72="AES",U$72="F",U$72="Fiber")," ",IF(OR(U$72="FS",U$72="D",U$72="DIS"),IF(MOD(U87,9)=1,"—",16*U87),IF(OR(U$72="M",U$72="MADI"),(U$69-1)*144+80,IF(OR(U$72="IPI",U$72="IP in"),IF(MOD(U87-1,9)=0,"—",16*U87),"Err"))))</f>
        <v>7760</v>
      </c>
      <c r="W88" s="9">
        <f>IF(OR(W$72="S",W$72="",W$72="STD",W$72="A",W$72="AES",W$72="F",W$72="Fiber")," ",IF(OR(W$72="FS",W$72="D",W$72="DIS"),IF(MOD(W87,9)=1,"—",16*W87-15),IF(OR(W$72="M",W$72="MADI"),(W$69-1)*144+17,IF(OR(W$72="IPI",W$72="IP in"),IF(MOD(W87-1,9)=0,"—",16*W87-15),"Err"))))</f>
        <v>7601</v>
      </c>
      <c r="X88" s="7">
        <f>IF(OR(W$72="S",W$72="",W$72="STD",W$72="A",W$72="AES",W$72="F",W$72="Fiber")," ",IF(OR(W$72="FS",W$72="D",W$72="DIS"),IF(MOD(W87,9)=1,"—",16*W87),IF(OR(W$72="M",W$72="MADI"),(W$69-1)*144+80,IF(OR(W$72="IPI",W$72="IP in"),IF(MOD(W87-1,9)=0,"—",16*W87),"Err"))))</f>
        <v>7616</v>
      </c>
      <c r="Y88" s="9">
        <f>IF(OR(Y$72="S",Y$72="",Y$72="STD",Y$72="A",Y$72="AES",Y$72="F",Y$72="Fiber")," ",IF(OR(Y$72="FS",Y$72="D",Y$72="DIS"),IF(MOD(Y87,9)=1,"—",16*Y87-15),IF(OR(Y$72="M",Y$72="MADI"),(Y$69-1)*144+17,IF(OR(Y$72="IPI",Y$72="IP in"),IF(MOD(Y87-1,9)=0,"—",16*Y87-15),"Err"))))</f>
        <v>7457</v>
      </c>
      <c r="Z88" s="7">
        <f>IF(OR(Y$72="S",Y$72="",Y$72="STD",Y$72="A",Y$72="AES",Y$72="F",Y$72="Fiber")," ",IF(OR(Y$72="FS",Y$72="D",Y$72="DIS"),IF(MOD(Y87,9)=1,"—",16*Y87),IF(OR(Y$72="M",Y$72="MADI"),(Y$69-1)*144+80,IF(OR(Y$72="IPI",Y$72="IP in"),IF(MOD(Y87-1,9)=0,"—",16*Y87),"Err"))))</f>
        <v>7472</v>
      </c>
      <c r="AA88" s="9">
        <f>IF(OR(AA$72="S",AA$72="",AA$72="STD",AA$72="A",AA$72="AES",AA$72="F",AA$72="Fiber")," ",IF(OR(AA$72="FS",AA$72="D",AA$72="DIS"),IF(MOD(AA87,9)=1,"—",16*AA87-15),IF(OR(AA$72="M",AA$72="MADI"),(AA$69-1)*144+17,IF(OR(AA$72="IPI",AA$72="IP in"),IF(MOD(AA87-1,9)=0,"—",16*AA87-15),"Err"))))</f>
        <v>7313</v>
      </c>
      <c r="AB88" s="7">
        <f>IF(OR(AA$72="S",AA$72="",AA$72="STD",AA$72="A",AA$72="AES",AA$72="F",AA$72="Fiber")," ",IF(OR(AA$72="FS",AA$72="D",AA$72="DIS"),IF(MOD(AA87,9)=1,"—",16*AA87),IF(OR(AA$72="M",AA$72="MADI"),(AA$69-1)*144+80,IF(OR(AA$72="IPI",AA$72="IP in"),IF(MOD(AA87-1,9)=0,"—",16*AA87),"Err"))))</f>
        <v>7328</v>
      </c>
      <c r="AC88" s="9">
        <f>IF(OR(AC$72="S",AC$72="",AC$72="STD",AC$72="A",AC$72="AES",AC$72="F",AC$72="Fiber")," ",IF(OR(AC$72="FS",AC$72="D",AC$72="DIS"),IF(MOD(AC87,9)=1,"—",16*AC87-15),IF(OR(AC$72="M",AC$72="MADI"),(AC$69-1)*144+17,IF(OR(AC$72="IPI",AC$72="IP in"),IF(MOD(AC87-1,9)=0,"—",16*AC87-15),"Err"))))</f>
        <v>7169</v>
      </c>
      <c r="AD88" s="7">
        <f>IF(OR(AC$72="S",AC$72="",AC$72="STD",AC$72="A",AC$72="AES",AC$72="F",AC$72="Fiber")," ",IF(OR(AC$72="FS",AC$72="D",AC$72="DIS"),IF(MOD(AC87,9)=1,"—",16*AC87),IF(OR(AC$72="M",AC$72="MADI"),(AC$69-1)*144+80,IF(OR(AC$72="IPI",AC$72="IP in"),IF(MOD(AC87-1,9)=0,"—",16*AC87),"Err"))))</f>
        <v>7184</v>
      </c>
      <c r="AE88" s="9">
        <f>IF(OR(AE$72="S",AE$72="",AE$72="STD",AE$72="A",AE$72="AES",AE$72="F",AE$72="Fiber")," ",IF(OR(AE$72="FS",AE$72="D",AE$72="DIS"),IF(MOD(AE87,9)=1,"—",16*AE87-15),IF(OR(AE$72="M",AE$72="MADI"),(AE$69-1)*144+17,IF(OR(AE$72="IPI",AE$72="IP in"),IF(MOD(AE87-1,9)=0,"—",16*AE87-15),"Err"))))</f>
        <v>7025</v>
      </c>
      <c r="AF88" s="7">
        <f>IF(OR(AE$72="S",AE$72="",AE$72="STD",AE$72="A",AE$72="AES",AE$72="F",AE$72="Fiber")," ",IF(OR(AE$72="FS",AE$72="D",AE$72="DIS"),IF(MOD(AE87,9)=1,"—",16*AE87),IF(OR(AE$72="M",AE$72="MADI"),(AE$69-1)*144+80,IF(OR(AE$72="IPI",AE$72="IP in"),IF(MOD(AE87-1,9)=0,"—",16*AE87),"Err"))))</f>
        <v>7040</v>
      </c>
      <c r="AG88" s="9">
        <f>IF(OR(AG$72="S",AG$72="",AG$72="STD",AG$72="A",AG$72="AES",AG$72="F",AG$72="Fiber")," ",IF(OR(AG$72="FS",AG$72="D",AG$72="DIS"),IF(MOD(AG87,9)=1,"—",16*AG87-15),IF(OR(AG$72="M",AG$72="MADI"),(AG$69-1)*144+17,IF(OR(AG$72="IPI",AG$72="IP in"),IF(MOD(AG87-1,9)=0,"—",16*AG87-15),"Err"))))</f>
        <v>4577</v>
      </c>
      <c r="AH88" s="7">
        <f>IF(OR(AG$72="S",AG$72="",AG$72="STD",AG$72="A",AG$72="AES",AG$72="F",AG$72="Fiber")," ",IF(OR(AG$72="FS",AG$72="D",AG$72="DIS"),IF(MOD(AG87,9)=1,"—",16*AG87),IF(OR(AG$72="M",AG$72="MADI"),(AG$69-1)*144+80,IF(OR(AG$72="IPI",AG$72="IP in"),IF(MOD(AG87-1,9)=0,"—",16*AG87),"Err"))))</f>
        <v>4592</v>
      </c>
      <c r="AI88" s="9">
        <f>IF(OR(AI$72="S",AI$72="",AI$72="STD",AI$72="A",AI$72="AES",AI$72="F",AI$72="Fiber")," ",IF(OR(AI$72="FS",AI$72="D",AI$72="DIS"),IF(MOD(AI87,9)=1,"—",16*AI87-15),IF(OR(AI$72="M",AI$72="MADI"),(AI$69-1)*144+17,IF(OR(AI$72="IPI",AI$72="IP in"),IF(MOD(AI87-1,9)=0,"—",16*AI87-15),"Err"))))</f>
        <v>4433</v>
      </c>
      <c r="AJ88" s="7">
        <f>IF(OR(AI$72="S",AI$72="",AI$72="STD",AI$72="A",AI$72="AES",AI$72="F",AI$72="Fiber")," ",IF(OR(AI$72="FS",AI$72="D",AI$72="DIS"),IF(MOD(AI87,9)=1,"—",16*AI87),IF(OR(AI$72="M",AI$72="MADI"),(AI$69-1)*144+80,IF(OR(AI$72="IPI",AI$72="IP in"),IF(MOD(AI87-1,9)=0,"—",16*AI87),"Err"))))</f>
        <v>4448</v>
      </c>
      <c r="AK88" s="9">
        <f>IF(OR(AK$72="S",AK$72="",AK$72="STD",AK$72="A",AK$72="AES",AK$72="F",AK$72="Fiber")," ",IF(OR(AK$72="FS",AK$72="D",AK$72="DIS"),IF(MOD(AK87,9)=1,"—",16*AK87-15),IF(OR(AK$72="M",AK$72="MADI"),(AK$69-1)*144+17,IF(OR(AK$72="IPI",AK$72="IP in"),IF(MOD(AK87-1,9)=0,"—",16*AK87-15),"Err"))))</f>
        <v>4289</v>
      </c>
      <c r="AL88" s="7">
        <f>IF(OR(AK$72="S",AK$72="",AK$72="STD",AK$72="A",AK$72="AES",AK$72="F",AK$72="Fiber")," ",IF(OR(AK$72="FS",AK$72="D",AK$72="DIS"),IF(MOD(AK87,9)=1,"—",16*AK87),IF(OR(AK$72="M",AK$72="MADI"),(AK$69-1)*144+80,IF(OR(AK$72="IPI",AK$72="IP in"),IF(MOD(AK87-1,9)=0,"—",16*AK87),"Err"))))</f>
        <v>4304</v>
      </c>
      <c r="AM88" s="9">
        <f>IF(OR(AM$72="S",AM$72="",AM$72="STD",AM$72="A",AM$72="AES",AM$72="F",AM$72="Fiber")," ",IF(OR(AM$72="FS",AM$72="D",AM$72="DIS"),IF(MOD(AM87,9)=1,"—",16*AM87-15),IF(OR(AM$72="M",AM$72="MADI"),(AM$69-1)*144+17,IF(OR(AM$72="IPI",AM$72="IP in"),IF(MOD(AM87-1,9)=0,"—",16*AM87-15),"Err"))))</f>
        <v>4145</v>
      </c>
      <c r="AN88" s="7">
        <f>IF(OR(AM$72="S",AM$72="",AM$72="STD",AM$72="A",AM$72="AES",AM$72="F",AM$72="Fiber")," ",IF(OR(AM$72="FS",AM$72="D",AM$72="DIS"),IF(MOD(AM87,9)=1,"—",16*AM87),IF(OR(AM$72="M",AM$72="MADI"),(AM$69-1)*144+80,IF(OR(AM$72="IPI",AM$72="IP in"),IF(MOD(AM87-1,9)=0,"—",16*AM87),"Err"))))</f>
        <v>4160</v>
      </c>
      <c r="AO88" s="9">
        <f>IF(OR(AO$72="S",AO$72="",AO$72="STD",AO$72="A",AO$72="AES",AO$72="F",AO$72="Fiber")," ",IF(OR(AO$72="FS",AO$72="D",AO$72="DIS"),IF(MOD(AO87,9)=1,"—",16*AO87-15),IF(OR(AO$72="M",AO$72="MADI"),(AO$69-1)*144+17,IF(OR(AO$72="IPI",AO$72="IP in"),IF(MOD(AO87-1,9)=0,"—",16*AO87-15),"Err"))))</f>
        <v>4001</v>
      </c>
      <c r="AP88" s="7">
        <f>IF(OR(AO$72="S",AO$72="",AO$72="STD",AO$72="A",AO$72="AES",AO$72="F",AO$72="Fiber")," ",IF(OR(AO$72="FS",AO$72="D",AO$72="DIS"),IF(MOD(AO87,9)=1,"—",16*AO87),IF(OR(AO$72="M",AO$72="MADI"),(AO$69-1)*144+80,IF(OR(AO$72="IPI",AO$72="IP in"),IF(MOD(AO87-1,9)=0,"—",16*AO87),"Err"))))</f>
        <v>4016</v>
      </c>
      <c r="AQ88" s="9">
        <f>IF(OR(AQ$72="S",AQ$72="",AQ$72="STD",AQ$72="A",AQ$72="AES",AQ$72="F",AQ$72="Fiber")," ",IF(OR(AQ$72="FS",AQ$72="D",AQ$72="DIS"),IF(MOD(AQ87,9)=1,"—",16*AQ87-15),IF(OR(AQ$72="M",AQ$72="MADI"),(AQ$69-1)*144+17,IF(OR(AQ$72="IPI",AQ$72="IP in"),IF(MOD(AQ87-1,9)=0,"—",16*AQ87-15),"Err"))))</f>
        <v>3857</v>
      </c>
      <c r="AR88" s="7">
        <f>IF(OR(AQ$72="S",AQ$72="",AQ$72="STD",AQ$72="A",AQ$72="AES",AQ$72="F",AQ$72="Fiber")," ",IF(OR(AQ$72="FS",AQ$72="D",AQ$72="DIS"),IF(MOD(AQ87,9)=1,"—",16*AQ87),IF(OR(AQ$72="M",AQ$72="MADI"),(AQ$69-1)*144+80,IF(OR(AQ$72="IPI",AQ$72="IP in"),IF(MOD(AQ87-1,9)=0,"—",16*AQ87),"Err"))))</f>
        <v>3872</v>
      </c>
      <c r="AS88" s="9">
        <f>IF(OR(AS$72="S",AS$72="",AS$72="STD",AS$72="A",AS$72="AES",AS$72="F",AS$72="Fiber")," ",IF(OR(AS$72="FS",AS$72="D",AS$72="DIS"),IF(MOD(AS87,9)=1,"—",16*AS87-15),IF(OR(AS$72="M",AS$72="MADI"),(AS$69-1)*144+17,IF(OR(AS$72="IPI",AS$72="IP in"),IF(MOD(AS87-1,9)=0,"—",16*AS87-15),"Err"))))</f>
        <v>3713</v>
      </c>
      <c r="AT88" s="7">
        <f>IF(OR(AS$72="S",AS$72="",AS$72="STD",AS$72="A",AS$72="AES",AS$72="F",AS$72="Fiber")," ",IF(OR(AS$72="FS",AS$72="D",AS$72="DIS"),IF(MOD(AS87,9)=1,"—",16*AS87),IF(OR(AS$72="M",AS$72="MADI"),(AS$69-1)*144+80,IF(OR(AS$72="IPI",AS$72="IP in"),IF(MOD(AS87-1,9)=0,"—",16*AS87),"Err"))))</f>
        <v>3728</v>
      </c>
      <c r="AU88" s="9">
        <f>IF(OR(AU$72="S",AU$72="",AU$72="STD",AU$72="A",AU$72="AES",AU$72="F",AU$72="Fiber")," ",IF(OR(AU$72="FS",AU$72="D",AU$72="DIS"),IF(MOD(AU87,9)=1,"—",16*AU87-15),IF(OR(AU$72="M",AU$72="MADI"),(AU$69-1)*144+17,IF(OR(AU$72="IPI",AU$72="IP in"),IF(MOD(AU87-1,9)=0,"—",16*AU87-15),"Err"))))</f>
        <v>3569</v>
      </c>
      <c r="AV88" s="7">
        <f>IF(OR(AU$72="S",AU$72="",AU$72="STD",AU$72="A",AU$72="AES",AU$72="F",AU$72="Fiber")," ",IF(OR(AU$72="FS",AU$72="D",AU$72="DIS"),IF(MOD(AU87,9)=1,"—",16*AU87),IF(OR(AU$72="M",AU$72="MADI"),(AU$69-1)*144+80,IF(OR(AU$72="IPI",AU$72="IP in"),IF(MOD(AU87-1,9)=0,"—",16*AU87),"Err"))))</f>
        <v>3584</v>
      </c>
      <c r="AW88" s="9">
        <f>IF(OR(AW$72="S",AW$72="",AW$72="STD",AW$72="A",AW$72="AES",AW$72="F",AW$72="Fiber")," ",IF(OR(AW$72="FS",AW$72="D",AW$72="DIS"),IF(MOD(AW87,9)=1,"—",16*AW87-15),IF(OR(AW$72="M",AW$72="MADI"),(AW$69-1)*144+17,IF(OR(AW$72="IPI",AW$72="IP in"),IF(MOD(AW87-1,9)=0,"—",16*AW87-15),"Err"))))</f>
        <v>3425</v>
      </c>
      <c r="AX88" s="7">
        <f>IF(OR(AW$72="S",AW$72="",AW$72="STD",AW$72="A",AW$72="AES",AW$72="F",AW$72="Fiber")," ",IF(OR(AW$72="FS",AW$72="D",AW$72="DIS"),IF(MOD(AW87,9)=1,"—",16*AW87),IF(OR(AW$72="M",AW$72="MADI"),(AW$69-1)*144+80,IF(OR(AW$72="IPI",AW$72="IP in"),IF(MOD(AW87-1,9)=0,"—",16*AW87),"Err"))))</f>
        <v>3440</v>
      </c>
      <c r="AY88" s="9">
        <f>IF(OR(AY$72="S",AY$72="",AY$72="STD",AY$72="A",AY$72="AES",AY$72="F",AY$72="Fiber")," ",IF(OR(AY$72="FS",AY$72="D",AY$72="DIS"),IF(MOD(AY87,9)=1,"—",16*AY87-15),IF(OR(AY$72="M",AY$72="MADI"),(AY$69-1)*144+17,IF(OR(AY$72="IPI",AY$72="IP in"),IF(MOD(AY87-1,9)=0,"—",16*AY87-15),"Err"))))</f>
        <v>3281</v>
      </c>
      <c r="AZ88" s="7">
        <f>IF(OR(AY$72="S",AY$72="",AY$72="STD",AY$72="A",AY$72="AES",AY$72="F",AY$72="Fiber")," ",IF(OR(AY$72="FS",AY$72="D",AY$72="DIS"),IF(MOD(AY87,9)=1,"—",16*AY87),IF(OR(AY$72="M",AY$72="MADI"),(AY$69-1)*144+80,IF(OR(AY$72="IPI",AY$72="IP in"),IF(MOD(AY87-1,9)=0,"—",16*AY87),"Err"))))</f>
        <v>3296</v>
      </c>
      <c r="BA88" s="9">
        <f>IF(OR(BA$72="S",BA$72="",BA$72="STD",BA$72="A",BA$72="AES",BA$72="F",BA$72="Fiber")," ",IF(OR(BA$72="FS",BA$72="D",BA$72="DIS"),IF(MOD(BA87,9)=1,"—",16*BA87-15),IF(OR(BA$72="M",BA$72="MADI"),(BA$69-1)*144+17,IF(OR(BA$72="IPI",BA$72="IP in"),IF(MOD(BA87-1,9)=0,"—",16*BA87-15),"Err"))))</f>
        <v>3137</v>
      </c>
      <c r="BB88" s="7">
        <f>IF(OR(BA$72="S",BA$72="",BA$72="STD",BA$72="A",BA$72="AES",BA$72="F",BA$72="Fiber")," ",IF(OR(BA$72="FS",BA$72="D",BA$72="DIS"),IF(MOD(BA87,9)=1,"—",16*BA87),IF(OR(BA$72="M",BA$72="MADI"),(BA$69-1)*144+80,IF(OR(BA$72="IPI",BA$72="IP in"),IF(MOD(BA87-1,9)=0,"—",16*BA87),"Err"))))</f>
        <v>3152</v>
      </c>
      <c r="BC88" s="9">
        <f>IF(OR(BC$72="S",BC$72="",BC$72="STD",BC$72="A",BC$72="AES",BC$72="F",BC$72="Fiber")," ",IF(OR(BC$72="FS",BC$72="D",BC$72="DIS"),IF(MOD(BC87,9)=1,"—",16*BC87-15),IF(OR(BC$72="M",BC$72="MADI"),(BC$69-1)*144+17,IF(OR(BC$72="IPI",BC$72="IP in"),IF(MOD(BC87-1,9)=0,"—",16*BC87-15),"Err"))))</f>
        <v>2993</v>
      </c>
      <c r="BD88" s="7">
        <f>IF(OR(BC$72="S",BC$72="",BC$72="STD",BC$72="A",BC$72="AES",BC$72="F",BC$72="Fiber")," ",IF(OR(BC$72="FS",BC$72="D",BC$72="DIS"),IF(MOD(BC87,9)=1,"—",16*BC87),IF(OR(BC$72="M",BC$72="MADI"),(BC$69-1)*144+80,IF(OR(BC$72="IPI",BC$72="IP in"),IF(MOD(BC87-1,9)=0,"—",16*BC87),"Err"))))</f>
        <v>3008</v>
      </c>
      <c r="BE88" s="9">
        <f>IF(OR(BE$72="S",BE$72="",BE$72="STD",BE$72="A",BE$72="AES",BE$72="F",BE$72="Fiber")," ",IF(OR(BE$72="FS",BE$72="D",BE$72="DIS"),IF(MOD(BE87,9)=1,"—",16*BE87-15),IF(OR(BE$72="M",BE$72="MADI"),(BE$69-1)*144+17,IF(OR(BE$72="IPI",BE$72="IP in"),IF(MOD(BE87-1,9)=0,"—",16*BE87-15),"Err"))))</f>
        <v>2849</v>
      </c>
      <c r="BF88" s="7">
        <f>IF(OR(BE$72="S",BE$72="",BE$72="STD",BE$72="A",BE$72="AES",BE$72="F",BE$72="Fiber")," ",IF(OR(BE$72="FS",BE$72="D",BE$72="DIS"),IF(MOD(BE87,9)=1,"—",16*BE87),IF(OR(BE$72="M",BE$72="MADI"),(BE$69-1)*144+80,IF(OR(BE$72="IPI",BE$72="IP in"),IF(MOD(BE87-1,9)=0,"—",16*BE87),"Err"))))</f>
        <v>2864</v>
      </c>
      <c r="BG88" s="9">
        <f>IF(OR(BG$72="S",BG$72="",BG$72="STD",BG$72="A",BG$72="AES",BG$72="F",BG$72="Fiber")," ",IF(OR(BG$72="FS",BG$72="D",BG$72="DIS"),IF(MOD(BG87,9)=1,"—",16*BG87-15),IF(OR(BG$72="M",BG$72="MADI"),(BG$69-1)*144+17,IF(OR(BG$72="IPI",BG$72="IP in"),IF(MOD(BG87-1,9)=0,"—",16*BG87-15),"Err"))))</f>
        <v>2705</v>
      </c>
      <c r="BH88" s="7">
        <f>IF(OR(BG$72="S",BG$72="",BG$72="STD",BG$72="A",BG$72="AES",BG$72="F",BG$72="Fiber")," ",IF(OR(BG$72="FS",BG$72="D",BG$72="DIS"),IF(MOD(BG87,9)=1,"—",16*BG87),IF(OR(BG$72="M",BG$72="MADI"),(BG$69-1)*144+80,IF(OR(BG$72="IPI",BG$72="IP in"),IF(MOD(BG87-1,9)=0,"—",16*BG87),"Err"))))</f>
        <v>2720</v>
      </c>
      <c r="BI88" s="9">
        <f>IF(OR(BI$72="S",BI$72="",BI$72="STD",BI$72="A",BI$72="AES",BI$72="F",BI$72="Fiber")," ",IF(OR(BI$72="FS",BI$72="D",BI$72="DIS"),IF(MOD(BI87,9)=1,"—",16*BI87-15),IF(OR(BI$72="M",BI$72="MADI"),(BI$69-1)*144+17,IF(OR(BI$72="IPI",BI$72="IP in"),IF(MOD(BI87-1,9)=0,"—",16*BI87-15),"Err"))))</f>
        <v>2561</v>
      </c>
      <c r="BJ88" s="7">
        <f>IF(OR(BI$72="S",BI$72="",BI$72="STD",BI$72="A",BI$72="AES",BI$72="F",BI$72="Fiber")," ",IF(OR(BI$72="FS",BI$72="D",BI$72="DIS"),IF(MOD(BI87,9)=1,"—",16*BI87),IF(OR(BI$72="M",BI$72="MADI"),(BI$69-1)*144+80,IF(OR(BI$72="IPI",BI$72="IP in"),IF(MOD(BI87-1,9)=0,"—",16*BI87),"Err"))))</f>
        <v>2576</v>
      </c>
      <c r="BK88" s="9">
        <f>IF(OR(BK$72="S",BK$72="",BK$72="STD",BK$72="A",BK$72="AES",BK$72="F",BK$72="Fiber")," ",IF(OR(BK$72="FS",BK$72="D",BK$72="DIS"),IF(MOD(BK87,9)=1,"—",16*BK87-15),IF(OR(BK$72="M",BK$72="MADI"),(BK$69-1)*144+17,IF(OR(BK$72="IPI",BK$72="IP in"),IF(MOD(BK87-1,9)=0,"—",16*BK87-15),"Err"))))</f>
        <v>2417</v>
      </c>
      <c r="BL88" s="7">
        <f>IF(OR(BK$72="S",BK$72="",BK$72="STD",BK$72="A",BK$72="AES",BK$72="F",BK$72="Fiber")," ",IF(OR(BK$72="FS",BK$72="D",BK$72="DIS"),IF(MOD(BK87,9)=1,"—",16*BK87),IF(OR(BK$72="M",BK$72="MADI"),(BK$69-1)*144+80,IF(OR(BK$72="IPI",BK$72="IP in"),IF(MOD(BK87-1,9)=0,"—",16*BK87),"Err"))))</f>
        <v>2432</v>
      </c>
    </row>
    <row r="89" spans="1:66" x14ac:dyDescent="0.25">
      <c r="A89" s="8">
        <f>(A$69)*9</f>
        <v>576</v>
      </c>
      <c r="B89" s="6"/>
      <c r="C89" s="8">
        <f>(C$69)*9</f>
        <v>567</v>
      </c>
      <c r="D89" s="6"/>
      <c r="E89" s="8">
        <f>(E$69)*9</f>
        <v>558</v>
      </c>
      <c r="F89" s="6"/>
      <c r="G89" s="8">
        <f>(G$69)*9</f>
        <v>549</v>
      </c>
      <c r="H89" s="6"/>
      <c r="I89" s="8">
        <f>(I$69)*9</f>
        <v>540</v>
      </c>
      <c r="J89" s="6"/>
      <c r="K89" s="8">
        <f>(K$69)*9</f>
        <v>531</v>
      </c>
      <c r="L89" s="6"/>
      <c r="M89" s="8">
        <f>(M$69)*9</f>
        <v>522</v>
      </c>
      <c r="N89" s="6"/>
      <c r="O89" s="8">
        <f>(O$69)*9</f>
        <v>513</v>
      </c>
      <c r="P89" s="6"/>
      <c r="Q89" s="8">
        <f>(Q$69)*9</f>
        <v>504</v>
      </c>
      <c r="R89" s="6"/>
      <c r="S89" s="8">
        <f>(S$69)*9</f>
        <v>495</v>
      </c>
      <c r="T89" s="6"/>
      <c r="U89" s="8">
        <f>(U$69)*9</f>
        <v>486</v>
      </c>
      <c r="V89" s="6"/>
      <c r="W89" s="8">
        <f>(W$69)*9</f>
        <v>477</v>
      </c>
      <c r="X89" s="6"/>
      <c r="Y89" s="8">
        <f>(Y$69)*9</f>
        <v>468</v>
      </c>
      <c r="Z89" s="6"/>
      <c r="AA89" s="8">
        <f>(AA$69)*9</f>
        <v>459</v>
      </c>
      <c r="AB89" s="6"/>
      <c r="AC89" s="8">
        <f>(AC$69)*9</f>
        <v>450</v>
      </c>
      <c r="AD89" s="6"/>
      <c r="AE89" s="8">
        <f>(AE$69)*9</f>
        <v>441</v>
      </c>
      <c r="AF89" s="6"/>
      <c r="AG89" s="8">
        <f>(AG$69)*9</f>
        <v>288</v>
      </c>
      <c r="AH89" s="6"/>
      <c r="AI89" s="8">
        <f>(AI$69)*9</f>
        <v>279</v>
      </c>
      <c r="AJ89" s="6"/>
      <c r="AK89" s="8">
        <f>(AK$69)*9</f>
        <v>270</v>
      </c>
      <c r="AL89" s="6"/>
      <c r="AM89" s="8">
        <f>(AM$69)*9</f>
        <v>261</v>
      </c>
      <c r="AN89" s="6"/>
      <c r="AO89" s="8">
        <f>(AO$69)*9</f>
        <v>252</v>
      </c>
      <c r="AP89" s="6"/>
      <c r="AQ89" s="8">
        <f>(AQ$69)*9</f>
        <v>243</v>
      </c>
      <c r="AR89" s="6"/>
      <c r="AS89" s="8">
        <f>(AS$69)*9</f>
        <v>234</v>
      </c>
      <c r="AT89" s="6"/>
      <c r="AU89" s="8">
        <f>(AU$69)*9</f>
        <v>225</v>
      </c>
      <c r="AV89" s="6"/>
      <c r="AW89" s="8">
        <f>(AW$69)*9</f>
        <v>216</v>
      </c>
      <c r="AX89" s="6"/>
      <c r="AY89" s="8">
        <f>(AY$69)*9</f>
        <v>207</v>
      </c>
      <c r="AZ89" s="6"/>
      <c r="BA89" s="8">
        <f>(BA$69)*9</f>
        <v>198</v>
      </c>
      <c r="BB89" s="6"/>
      <c r="BC89" s="8">
        <f>(BC$69)*9</f>
        <v>189</v>
      </c>
      <c r="BD89" s="6"/>
      <c r="BE89" s="8">
        <f>(BE$69)*9</f>
        <v>180</v>
      </c>
      <c r="BF89" s="6"/>
      <c r="BG89" s="8">
        <f>(BG$69)*9</f>
        <v>171</v>
      </c>
      <c r="BH89" s="6"/>
      <c r="BI89" s="8">
        <f>(BI$69)*9</f>
        <v>162</v>
      </c>
      <c r="BJ89" s="6"/>
      <c r="BK89" s="8">
        <f>(BK$69)*9</f>
        <v>153</v>
      </c>
      <c r="BL89" s="6"/>
    </row>
    <row r="90" spans="1:66" x14ac:dyDescent="0.25">
      <c r="A90" s="9">
        <f>IF(OR(A$72="S",A$72="",A$72="STD",A$72="A",A$72="AES",A$72="F",A$72="Fiber")," ",IF(OR(A$72="FS",A$72="D",A$72="DIS"),IF(MOD(A89,9)=1,"—",16*A89-15),IF(OR(A$72="M",A$72="MADI"),(A$69-1)*144+17,IF(OR(A$72="IPI",A$72="IP in"),IF(MOD(A89-1,9)=0,"—",16*A89-15),"Err"))))</f>
        <v>9201</v>
      </c>
      <c r="B90" s="7">
        <f>IF(OR(A$72="S",A$72="",A$72="STD",A$72="A",A$72="AES",A$72="F",A$72="Fiber")," ",IF(OR(A$72="FS",A$72="D",A$72="DIS"),IF(MOD(A89,9)=1,"—",16*A89),IF(OR(A$72="M",A$72="MADI"),(A$69-1)*144+80,IF(OR(A$72="IPI",A$72="IP in"),IF(MOD(A89-1,9)=0,"—",16*A89),"Err"))))</f>
        <v>9216</v>
      </c>
      <c r="C90" s="9">
        <f>IF(OR(C$72="S",C$72="",C$72="STD",C$72="A",C$72="AES",C$72="F",C$72="Fiber")," ",IF(OR(C$72="FS",C$72="D",C$72="DIS"),IF(MOD(C89,9)=1,"—",16*C89-15),IF(OR(C$72="M",C$72="MADI"),(C$69-1)*144+17,IF(OR(C$72="IPI",C$72="IP in"),IF(MOD(C89-1,9)=0,"—",16*C89-15),"Err"))))</f>
        <v>9057</v>
      </c>
      <c r="D90" s="7">
        <f>IF(OR(C$72="S",C$72="",C$72="STD",C$72="A",C$72="AES",C$72="F",C$72="Fiber")," ",IF(OR(C$72="FS",C$72="D",C$72="DIS"),IF(MOD(C89,9)=1,"—",16*C89),IF(OR(C$72="M",C$72="MADI"),(C$69-1)*144+80,IF(OR(C$72="IPI",C$72="IP in"),IF(MOD(C89-1,9)=0,"—",16*C89),"Err"))))</f>
        <v>9072</v>
      </c>
      <c r="E90" s="9">
        <f>IF(OR(E$72="S",E$72="",E$72="STD",E$72="A",E$72="AES",E$72="F",E$72="Fiber")," ",IF(OR(E$72="FS",E$72="D",E$72="DIS"),IF(MOD(E89,9)=1,"—",16*E89-15),IF(OR(E$72="M",E$72="MADI"),(E$69-1)*144+17,IF(OR(E$72="IPI",E$72="IP in"),IF(MOD(E89-1,9)=0,"—",16*E89-15),"Err"))))</f>
        <v>8913</v>
      </c>
      <c r="F90" s="7">
        <f>IF(OR(E$72="S",E$72="",E$72="STD",E$72="A",E$72="AES",E$72="F",E$72="Fiber")," ",IF(OR(E$72="FS",E$72="D",E$72="DIS"),IF(MOD(E89,9)=1,"—",16*E89),IF(OR(E$72="M",E$72="MADI"),(E$69-1)*144+80,IF(OR(E$72="IPI",E$72="IP in"),IF(MOD(E89-1,9)=0,"—",16*E89),"Err"))))</f>
        <v>8928</v>
      </c>
      <c r="G90" s="9">
        <f>IF(OR(G$72="S",G$72="",G$72="STD",G$72="A",G$72="AES",G$72="F",G$72="Fiber")," ",IF(OR(G$72="FS",G$72="D",G$72="DIS"),IF(MOD(G89,9)=1,"—",16*G89-15),IF(OR(G$72="M",G$72="MADI"),(G$69-1)*144+17,IF(OR(G$72="IPI",G$72="IP in"),IF(MOD(G89-1,9)=0,"—",16*G89-15),"Err"))))</f>
        <v>8769</v>
      </c>
      <c r="H90" s="7">
        <f>IF(OR(G$72="S",G$72="",G$72="STD",G$72="A",G$72="AES",G$72="F",G$72="Fiber")," ",IF(OR(G$72="FS",G$72="D",G$72="DIS"),IF(MOD(G89,9)=1,"—",16*G89),IF(OR(G$72="M",G$72="MADI"),(G$69-1)*144+80,IF(OR(G$72="IPI",G$72="IP in"),IF(MOD(G89-1,9)=0,"—",16*G89),"Err"))))</f>
        <v>8784</v>
      </c>
      <c r="I90" s="9">
        <f>IF(OR(I$72="S",I$72="",I$72="STD",I$72="A",I$72="AES",I$72="F",I$72="Fiber")," ",IF(OR(I$72="FS",I$72="D",I$72="DIS"),IF(MOD(I89,9)=1,"—",16*I89-15),IF(OR(I$72="M",I$72="MADI"),(I$69-1)*144+17,IF(OR(I$72="IPI",I$72="IP in"),IF(MOD(I89-1,9)=0,"—",16*I89-15),"Err"))))</f>
        <v>8625</v>
      </c>
      <c r="J90" s="7">
        <f>IF(OR(I$72="S",I$72="",I$72="STD",I$72="A",I$72="AES",I$72="F",I$72="Fiber")," ",IF(OR(I$72="FS",I$72="D",I$72="DIS"),IF(MOD(I89,9)=1,"—",16*I89),IF(OR(I$72="M",I$72="MADI"),(I$69-1)*144+80,IF(OR(I$72="IPI",I$72="IP in"),IF(MOD(I89-1,9)=0,"—",16*I89),"Err"))))</f>
        <v>8640</v>
      </c>
      <c r="K90" s="9">
        <f>IF(OR(K$72="S",K$72="",K$72="STD",K$72="A",K$72="AES",K$72="F",K$72="Fiber")," ",IF(OR(K$72="FS",K$72="D",K$72="DIS"),IF(MOD(K89,9)=1,"—",16*K89-15),IF(OR(K$72="M",K$72="MADI"),(K$69-1)*144+17,IF(OR(K$72="IPI",K$72="IP in"),IF(MOD(K89-1,9)=0,"—",16*K89-15),"Err"))))</f>
        <v>8481</v>
      </c>
      <c r="L90" s="7">
        <f>IF(OR(K$72="S",K$72="",K$72="STD",K$72="A",K$72="AES",K$72="F",K$72="Fiber")," ",IF(OR(K$72="FS",K$72="D",K$72="DIS"),IF(MOD(K89,9)=1,"—",16*K89),IF(OR(K$72="M",K$72="MADI"),(K$69-1)*144+80,IF(OR(K$72="IPI",K$72="IP in"),IF(MOD(K89-1,9)=0,"—",16*K89),"Err"))))</f>
        <v>8496</v>
      </c>
      <c r="M90" s="9">
        <f>IF(OR(M$72="S",M$72="",M$72="STD",M$72="A",M$72="AES",M$72="F",M$72="Fiber")," ",IF(OR(M$72="FS",M$72="D",M$72="DIS"),IF(MOD(M89,9)=1,"—",16*M89-15),IF(OR(M$72="M",M$72="MADI"),(M$69-1)*144+17,IF(OR(M$72="IPI",M$72="IP in"),IF(MOD(M89-1,9)=0,"—",16*M89-15),"Err"))))</f>
        <v>8337</v>
      </c>
      <c r="N90" s="7">
        <f>IF(OR(M$72="S",M$72="",M$72="STD",M$72="A",M$72="AES",M$72="F",M$72="Fiber")," ",IF(OR(M$72="FS",M$72="D",M$72="DIS"),IF(MOD(M89,9)=1,"—",16*M89),IF(OR(M$72="M",M$72="MADI"),(M$69-1)*144+80,IF(OR(M$72="IPI",M$72="IP in"),IF(MOD(M89-1,9)=0,"—",16*M89),"Err"))))</f>
        <v>8352</v>
      </c>
      <c r="O90" s="9">
        <f>IF(OR(O$72="S",O$72="",O$72="STD",O$72="A",O$72="AES",O$72="F",O$72="Fiber")," ",IF(OR(O$72="FS",O$72="D",O$72="DIS"),IF(MOD(O89,9)=1,"—",16*O89-15),IF(OR(O$72="M",O$72="MADI"),(O$69-1)*144+17,IF(OR(O$72="IPI",O$72="IP in"),IF(MOD(O89-1,9)=0,"—",16*O89-15),"Err"))))</f>
        <v>8193</v>
      </c>
      <c r="P90" s="7">
        <f>IF(OR(O$72="S",O$72="",O$72="STD",O$72="A",O$72="AES",O$72="F",O$72="Fiber")," ",IF(OR(O$72="FS",O$72="D",O$72="DIS"),IF(MOD(O89,9)=1,"—",16*O89),IF(OR(O$72="M",O$72="MADI"),(O$69-1)*144+80,IF(OR(O$72="IPI",O$72="IP in"),IF(MOD(O89-1,9)=0,"—",16*O89),"Err"))))</f>
        <v>8208</v>
      </c>
      <c r="Q90" s="9">
        <f>IF(OR(Q$72="S",Q$72="",Q$72="STD",Q$72="A",Q$72="AES",Q$72="F",Q$72="Fiber")," ",IF(OR(Q$72="FS",Q$72="D",Q$72="DIS"),IF(MOD(Q89,9)=1,"—",16*Q89-15),IF(OR(Q$72="M",Q$72="MADI"),(Q$69-1)*144+17,IF(OR(Q$72="IPI",Q$72="IP in"),IF(MOD(Q89-1,9)=0,"—",16*Q89-15),"Err"))))</f>
        <v>8049</v>
      </c>
      <c r="R90" s="7">
        <f>IF(OR(Q$72="S",Q$72="",Q$72="STD",Q$72="A",Q$72="AES",Q$72="F",Q$72="Fiber")," ",IF(OR(Q$72="FS",Q$72="D",Q$72="DIS"),IF(MOD(Q89,9)=1,"—",16*Q89),IF(OR(Q$72="M",Q$72="MADI"),(Q$69-1)*144+80,IF(OR(Q$72="IPI",Q$72="IP in"),IF(MOD(Q89-1,9)=0,"—",16*Q89),"Err"))))</f>
        <v>8064</v>
      </c>
      <c r="S90" s="9">
        <f>IF(OR(S$72="S",S$72="",S$72="STD",S$72="A",S$72="AES",S$72="F",S$72="Fiber")," ",IF(OR(S$72="FS",S$72="D",S$72="DIS"),IF(MOD(S89,9)=1,"—",16*S89-15),IF(OR(S$72="M",S$72="MADI"),(S$69-1)*144+17,IF(OR(S$72="IPI",S$72="IP in"),IF(MOD(S89-1,9)=0,"—",16*S89-15),"Err"))))</f>
        <v>7905</v>
      </c>
      <c r="T90" s="7">
        <f>IF(OR(S$72="S",S$72="",S$72="STD",S$72="A",S$72="AES",S$72="F",S$72="Fiber")," ",IF(OR(S$72="FS",S$72="D",S$72="DIS"),IF(MOD(S89,9)=1,"—",16*S89),IF(OR(S$72="M",S$72="MADI"),(S$69-1)*144+80,IF(OR(S$72="IPI",S$72="IP in"),IF(MOD(S89-1,9)=0,"—",16*S89),"Err"))))</f>
        <v>7920</v>
      </c>
      <c r="U90" s="9">
        <f>IF(OR(U$72="S",U$72="",U$72="STD",U$72="A",U$72="AES",U$72="F",U$72="Fiber")," ",IF(OR(U$72="FS",U$72="D",U$72="DIS"),IF(MOD(U89,9)=1,"—",16*U89-15),IF(OR(U$72="M",U$72="MADI"),(U$69-1)*144+17,IF(OR(U$72="IPI",U$72="IP in"),IF(MOD(U89-1,9)=0,"—",16*U89-15),"Err"))))</f>
        <v>7761</v>
      </c>
      <c r="V90" s="7">
        <f>IF(OR(U$72="S",U$72="",U$72="STD",U$72="A",U$72="AES",U$72="F",U$72="Fiber")," ",IF(OR(U$72="FS",U$72="D",U$72="DIS"),IF(MOD(U89,9)=1,"—",16*U89),IF(OR(U$72="M",U$72="MADI"),(U$69-1)*144+80,IF(OR(U$72="IPI",U$72="IP in"),IF(MOD(U89-1,9)=0,"—",16*U89),"Err"))))</f>
        <v>7776</v>
      </c>
      <c r="W90" s="9">
        <f>IF(OR(W$72="S",W$72="",W$72="STD",W$72="A",W$72="AES",W$72="F",W$72="Fiber")," ",IF(OR(W$72="FS",W$72="D",W$72="DIS"),IF(MOD(W89,9)=1,"—",16*W89-15),IF(OR(W$72="M",W$72="MADI"),(W$69-1)*144+17,IF(OR(W$72="IPI",W$72="IP in"),IF(MOD(W89-1,9)=0,"—",16*W89-15),"Err"))))</f>
        <v>7617</v>
      </c>
      <c r="X90" s="7">
        <f>IF(OR(W$72="S",W$72="",W$72="STD",W$72="A",W$72="AES",W$72="F",W$72="Fiber")," ",IF(OR(W$72="FS",W$72="D",W$72="DIS"),IF(MOD(W89,9)=1,"—",16*W89),IF(OR(W$72="M",W$72="MADI"),(W$69-1)*144+80,IF(OR(W$72="IPI",W$72="IP in"),IF(MOD(W89-1,9)=0,"—",16*W89),"Err"))))</f>
        <v>7632</v>
      </c>
      <c r="Y90" s="9">
        <f>IF(OR(Y$72="S",Y$72="",Y$72="STD",Y$72="A",Y$72="AES",Y$72="F",Y$72="Fiber")," ",IF(OR(Y$72="FS",Y$72="D",Y$72="DIS"),IF(MOD(Y89,9)=1,"—",16*Y89-15),IF(OR(Y$72="M",Y$72="MADI"),(Y$69-1)*144+17,IF(OR(Y$72="IPI",Y$72="IP in"),IF(MOD(Y89-1,9)=0,"—",16*Y89-15),"Err"))))</f>
        <v>7473</v>
      </c>
      <c r="Z90" s="7">
        <f>IF(OR(Y$72="S",Y$72="",Y$72="STD",Y$72="A",Y$72="AES",Y$72="F",Y$72="Fiber")," ",IF(OR(Y$72="FS",Y$72="D",Y$72="DIS"),IF(MOD(Y89,9)=1,"—",16*Y89),IF(OR(Y$72="M",Y$72="MADI"),(Y$69-1)*144+80,IF(OR(Y$72="IPI",Y$72="IP in"),IF(MOD(Y89-1,9)=0,"—",16*Y89),"Err"))))</f>
        <v>7488</v>
      </c>
      <c r="AA90" s="9">
        <f>IF(OR(AA$72="S",AA$72="",AA$72="STD",AA$72="A",AA$72="AES",AA$72="F",AA$72="Fiber")," ",IF(OR(AA$72="FS",AA$72="D",AA$72="DIS"),IF(MOD(AA89,9)=1,"—",16*AA89-15),IF(OR(AA$72="M",AA$72="MADI"),(AA$69-1)*144+17,IF(OR(AA$72="IPI",AA$72="IP in"),IF(MOD(AA89-1,9)=0,"—",16*AA89-15),"Err"))))</f>
        <v>7329</v>
      </c>
      <c r="AB90" s="7">
        <f>IF(OR(AA$72="S",AA$72="",AA$72="STD",AA$72="A",AA$72="AES",AA$72="F",AA$72="Fiber")," ",IF(OR(AA$72="FS",AA$72="D",AA$72="DIS"),IF(MOD(AA89,9)=1,"—",16*AA89),IF(OR(AA$72="M",AA$72="MADI"),(AA$69-1)*144+80,IF(OR(AA$72="IPI",AA$72="IP in"),IF(MOD(AA89-1,9)=0,"—",16*AA89),"Err"))))</f>
        <v>7344</v>
      </c>
      <c r="AC90" s="9">
        <f>IF(OR(AC$72="S",AC$72="",AC$72="STD",AC$72="A",AC$72="AES",AC$72="F",AC$72="Fiber")," ",IF(OR(AC$72="FS",AC$72="D",AC$72="DIS"),IF(MOD(AC89,9)=1,"—",16*AC89-15),IF(OR(AC$72="M",AC$72="MADI"),(AC$69-1)*144+17,IF(OR(AC$72="IPI",AC$72="IP in"),IF(MOD(AC89-1,9)=0,"—",16*AC89-15),"Err"))))</f>
        <v>7185</v>
      </c>
      <c r="AD90" s="7">
        <f>IF(OR(AC$72="S",AC$72="",AC$72="STD",AC$72="A",AC$72="AES",AC$72="F",AC$72="Fiber")," ",IF(OR(AC$72="FS",AC$72="D",AC$72="DIS"),IF(MOD(AC89,9)=1,"—",16*AC89),IF(OR(AC$72="M",AC$72="MADI"),(AC$69-1)*144+80,IF(OR(AC$72="IPI",AC$72="IP in"),IF(MOD(AC89-1,9)=0,"—",16*AC89),"Err"))))</f>
        <v>7200</v>
      </c>
      <c r="AE90" s="9">
        <f>IF(OR(AE$72="S",AE$72="",AE$72="STD",AE$72="A",AE$72="AES",AE$72="F",AE$72="Fiber")," ",IF(OR(AE$72="FS",AE$72="D",AE$72="DIS"),IF(MOD(AE89,9)=1,"—",16*AE89-15),IF(OR(AE$72="M",AE$72="MADI"),(AE$69-1)*144+17,IF(OR(AE$72="IPI",AE$72="IP in"),IF(MOD(AE89-1,9)=0,"—",16*AE89-15),"Err"))))</f>
        <v>7041</v>
      </c>
      <c r="AF90" s="7">
        <f>IF(OR(AE$72="S",AE$72="",AE$72="STD",AE$72="A",AE$72="AES",AE$72="F",AE$72="Fiber")," ",IF(OR(AE$72="FS",AE$72="D",AE$72="DIS"),IF(MOD(AE89,9)=1,"—",16*AE89),IF(OR(AE$72="M",AE$72="MADI"),(AE$69-1)*144+80,IF(OR(AE$72="IPI",AE$72="IP in"),IF(MOD(AE89-1,9)=0,"—",16*AE89),"Err"))))</f>
        <v>7056</v>
      </c>
      <c r="AG90" s="9">
        <f>IF(OR(AG$72="S",AG$72="",AG$72="STD",AG$72="A",AG$72="AES",AG$72="F",AG$72="Fiber")," ",IF(OR(AG$72="FS",AG$72="D",AG$72="DIS"),IF(MOD(AG89,9)=1,"—",16*AG89-15),IF(OR(AG$72="M",AG$72="MADI"),(AG$69-1)*144+17,IF(OR(AG$72="IPI",AG$72="IP in"),IF(MOD(AG89-1,9)=0,"—",16*AG89-15),"Err"))))</f>
        <v>4593</v>
      </c>
      <c r="AH90" s="7">
        <f>IF(OR(AG$72="S",AG$72="",AG$72="STD",AG$72="A",AG$72="AES",AG$72="F",AG$72="Fiber")," ",IF(OR(AG$72="FS",AG$72="D",AG$72="DIS"),IF(MOD(AG89,9)=1,"—",16*AG89),IF(OR(AG$72="M",AG$72="MADI"),(AG$69-1)*144+80,IF(OR(AG$72="IPI",AG$72="IP in"),IF(MOD(AG89-1,9)=0,"—",16*AG89),"Err"))))</f>
        <v>4608</v>
      </c>
      <c r="AI90" s="9">
        <f>IF(OR(AI$72="S",AI$72="",AI$72="STD",AI$72="A",AI$72="AES",AI$72="F",AI$72="Fiber")," ",IF(OR(AI$72="FS",AI$72="D",AI$72="DIS"),IF(MOD(AI89,9)=1,"—",16*AI89-15),IF(OR(AI$72="M",AI$72="MADI"),(AI$69-1)*144+17,IF(OR(AI$72="IPI",AI$72="IP in"),IF(MOD(AI89-1,9)=0,"—",16*AI89-15),"Err"))))</f>
        <v>4449</v>
      </c>
      <c r="AJ90" s="7">
        <f>IF(OR(AI$72="S",AI$72="",AI$72="STD",AI$72="A",AI$72="AES",AI$72="F",AI$72="Fiber")," ",IF(OR(AI$72="FS",AI$72="D",AI$72="DIS"),IF(MOD(AI89,9)=1,"—",16*AI89),IF(OR(AI$72="M",AI$72="MADI"),(AI$69-1)*144+80,IF(OR(AI$72="IPI",AI$72="IP in"),IF(MOD(AI89-1,9)=0,"—",16*AI89),"Err"))))</f>
        <v>4464</v>
      </c>
      <c r="AK90" s="9">
        <f>IF(OR(AK$72="S",AK$72="",AK$72="STD",AK$72="A",AK$72="AES",AK$72="F",AK$72="Fiber")," ",IF(OR(AK$72="FS",AK$72="D",AK$72="DIS"),IF(MOD(AK89,9)=1,"—",16*AK89-15),IF(OR(AK$72="M",AK$72="MADI"),(AK$69-1)*144+17,IF(OR(AK$72="IPI",AK$72="IP in"),IF(MOD(AK89-1,9)=0,"—",16*AK89-15),"Err"))))</f>
        <v>4305</v>
      </c>
      <c r="AL90" s="7">
        <f>IF(OR(AK$72="S",AK$72="",AK$72="STD",AK$72="A",AK$72="AES",AK$72="F",AK$72="Fiber")," ",IF(OR(AK$72="FS",AK$72="D",AK$72="DIS"),IF(MOD(AK89,9)=1,"—",16*AK89),IF(OR(AK$72="M",AK$72="MADI"),(AK$69-1)*144+80,IF(OR(AK$72="IPI",AK$72="IP in"),IF(MOD(AK89-1,9)=0,"—",16*AK89),"Err"))))</f>
        <v>4320</v>
      </c>
      <c r="AM90" s="9">
        <f>IF(OR(AM$72="S",AM$72="",AM$72="STD",AM$72="A",AM$72="AES",AM$72="F",AM$72="Fiber")," ",IF(OR(AM$72="FS",AM$72="D",AM$72="DIS"),IF(MOD(AM89,9)=1,"—",16*AM89-15),IF(OR(AM$72="M",AM$72="MADI"),(AM$69-1)*144+17,IF(OR(AM$72="IPI",AM$72="IP in"),IF(MOD(AM89-1,9)=0,"—",16*AM89-15),"Err"))))</f>
        <v>4161</v>
      </c>
      <c r="AN90" s="7">
        <f>IF(OR(AM$72="S",AM$72="",AM$72="STD",AM$72="A",AM$72="AES",AM$72="F",AM$72="Fiber")," ",IF(OR(AM$72="FS",AM$72="D",AM$72="DIS"),IF(MOD(AM89,9)=1,"—",16*AM89),IF(OR(AM$72="M",AM$72="MADI"),(AM$69-1)*144+80,IF(OR(AM$72="IPI",AM$72="IP in"),IF(MOD(AM89-1,9)=0,"—",16*AM89),"Err"))))</f>
        <v>4176</v>
      </c>
      <c r="AO90" s="9">
        <f>IF(OR(AO$72="S",AO$72="",AO$72="STD",AO$72="A",AO$72="AES",AO$72="F",AO$72="Fiber")," ",IF(OR(AO$72="FS",AO$72="D",AO$72="DIS"),IF(MOD(AO89,9)=1,"—",16*AO89-15),IF(OR(AO$72="M",AO$72="MADI"),(AO$69-1)*144+17,IF(OR(AO$72="IPI",AO$72="IP in"),IF(MOD(AO89-1,9)=0,"—",16*AO89-15),"Err"))))</f>
        <v>4017</v>
      </c>
      <c r="AP90" s="7">
        <f>IF(OR(AO$72="S",AO$72="",AO$72="STD",AO$72="A",AO$72="AES",AO$72="F",AO$72="Fiber")," ",IF(OR(AO$72="FS",AO$72="D",AO$72="DIS"),IF(MOD(AO89,9)=1,"—",16*AO89),IF(OR(AO$72="M",AO$72="MADI"),(AO$69-1)*144+80,IF(OR(AO$72="IPI",AO$72="IP in"),IF(MOD(AO89-1,9)=0,"—",16*AO89),"Err"))))</f>
        <v>4032</v>
      </c>
      <c r="AQ90" s="9">
        <f>IF(OR(AQ$72="S",AQ$72="",AQ$72="STD",AQ$72="A",AQ$72="AES",AQ$72="F",AQ$72="Fiber")," ",IF(OR(AQ$72="FS",AQ$72="D",AQ$72="DIS"),IF(MOD(AQ89,9)=1,"—",16*AQ89-15),IF(OR(AQ$72="M",AQ$72="MADI"),(AQ$69-1)*144+17,IF(OR(AQ$72="IPI",AQ$72="IP in"),IF(MOD(AQ89-1,9)=0,"—",16*AQ89-15),"Err"))))</f>
        <v>3873</v>
      </c>
      <c r="AR90" s="7">
        <f>IF(OR(AQ$72="S",AQ$72="",AQ$72="STD",AQ$72="A",AQ$72="AES",AQ$72="F",AQ$72="Fiber")," ",IF(OR(AQ$72="FS",AQ$72="D",AQ$72="DIS"),IF(MOD(AQ89,9)=1,"—",16*AQ89),IF(OR(AQ$72="M",AQ$72="MADI"),(AQ$69-1)*144+80,IF(OR(AQ$72="IPI",AQ$72="IP in"),IF(MOD(AQ89-1,9)=0,"—",16*AQ89),"Err"))))</f>
        <v>3888</v>
      </c>
      <c r="AS90" s="9">
        <f>IF(OR(AS$72="S",AS$72="",AS$72="STD",AS$72="A",AS$72="AES",AS$72="F",AS$72="Fiber")," ",IF(OR(AS$72="FS",AS$72="D",AS$72="DIS"),IF(MOD(AS89,9)=1,"—",16*AS89-15),IF(OR(AS$72="M",AS$72="MADI"),(AS$69-1)*144+17,IF(OR(AS$72="IPI",AS$72="IP in"),IF(MOD(AS89-1,9)=0,"—",16*AS89-15),"Err"))))</f>
        <v>3729</v>
      </c>
      <c r="AT90" s="7">
        <f>IF(OR(AS$72="S",AS$72="",AS$72="STD",AS$72="A",AS$72="AES",AS$72="F",AS$72="Fiber")," ",IF(OR(AS$72="FS",AS$72="D",AS$72="DIS"),IF(MOD(AS89,9)=1,"—",16*AS89),IF(OR(AS$72="M",AS$72="MADI"),(AS$69-1)*144+80,IF(OR(AS$72="IPI",AS$72="IP in"),IF(MOD(AS89-1,9)=0,"—",16*AS89),"Err"))))</f>
        <v>3744</v>
      </c>
      <c r="AU90" s="9">
        <f>IF(OR(AU$72="S",AU$72="",AU$72="STD",AU$72="A",AU$72="AES",AU$72="F",AU$72="Fiber")," ",IF(OR(AU$72="FS",AU$72="D",AU$72="DIS"),IF(MOD(AU89,9)=1,"—",16*AU89-15),IF(OR(AU$72="M",AU$72="MADI"),(AU$69-1)*144+17,IF(OR(AU$72="IPI",AU$72="IP in"),IF(MOD(AU89-1,9)=0,"—",16*AU89-15),"Err"))))</f>
        <v>3585</v>
      </c>
      <c r="AV90" s="7">
        <f>IF(OR(AU$72="S",AU$72="",AU$72="STD",AU$72="A",AU$72="AES",AU$72="F",AU$72="Fiber")," ",IF(OR(AU$72="FS",AU$72="D",AU$72="DIS"),IF(MOD(AU89,9)=1,"—",16*AU89),IF(OR(AU$72="M",AU$72="MADI"),(AU$69-1)*144+80,IF(OR(AU$72="IPI",AU$72="IP in"),IF(MOD(AU89-1,9)=0,"—",16*AU89),"Err"))))</f>
        <v>3600</v>
      </c>
      <c r="AW90" s="9">
        <f>IF(OR(AW$72="S",AW$72="",AW$72="STD",AW$72="A",AW$72="AES",AW$72="F",AW$72="Fiber")," ",IF(OR(AW$72="FS",AW$72="D",AW$72="DIS"),IF(MOD(AW89,9)=1,"—",16*AW89-15),IF(OR(AW$72="M",AW$72="MADI"),(AW$69-1)*144+17,IF(OR(AW$72="IPI",AW$72="IP in"),IF(MOD(AW89-1,9)=0,"—",16*AW89-15),"Err"))))</f>
        <v>3441</v>
      </c>
      <c r="AX90" s="7">
        <f>IF(OR(AW$72="S",AW$72="",AW$72="STD",AW$72="A",AW$72="AES",AW$72="F",AW$72="Fiber")," ",IF(OR(AW$72="FS",AW$72="D",AW$72="DIS"),IF(MOD(AW89,9)=1,"—",16*AW89),IF(OR(AW$72="M",AW$72="MADI"),(AW$69-1)*144+80,IF(OR(AW$72="IPI",AW$72="IP in"),IF(MOD(AW89-1,9)=0,"—",16*AW89),"Err"))))</f>
        <v>3456</v>
      </c>
      <c r="AY90" s="9">
        <f>IF(OR(AY$72="S",AY$72="",AY$72="STD",AY$72="A",AY$72="AES",AY$72="F",AY$72="Fiber")," ",IF(OR(AY$72="FS",AY$72="D",AY$72="DIS"),IF(MOD(AY89,9)=1,"—",16*AY89-15),IF(OR(AY$72="M",AY$72="MADI"),(AY$69-1)*144+17,IF(OR(AY$72="IPI",AY$72="IP in"),IF(MOD(AY89-1,9)=0,"—",16*AY89-15),"Err"))))</f>
        <v>3297</v>
      </c>
      <c r="AZ90" s="7">
        <f>IF(OR(AY$72="S",AY$72="",AY$72="STD",AY$72="A",AY$72="AES",AY$72="F",AY$72="Fiber")," ",IF(OR(AY$72="FS",AY$72="D",AY$72="DIS"),IF(MOD(AY89,9)=1,"—",16*AY89),IF(OR(AY$72="M",AY$72="MADI"),(AY$69-1)*144+80,IF(OR(AY$72="IPI",AY$72="IP in"),IF(MOD(AY89-1,9)=0,"—",16*AY89),"Err"))))</f>
        <v>3312</v>
      </c>
      <c r="BA90" s="9">
        <f>IF(OR(BA$72="S",BA$72="",BA$72="STD",BA$72="A",BA$72="AES",BA$72="F",BA$72="Fiber")," ",IF(OR(BA$72="FS",BA$72="D",BA$72="DIS"),IF(MOD(BA89,9)=1,"—",16*BA89-15),IF(OR(BA$72="M",BA$72="MADI"),(BA$69-1)*144+17,IF(OR(BA$72="IPI",BA$72="IP in"),IF(MOD(BA89-1,9)=0,"—",16*BA89-15),"Err"))))</f>
        <v>3153</v>
      </c>
      <c r="BB90" s="7">
        <f>IF(OR(BA$72="S",BA$72="",BA$72="STD",BA$72="A",BA$72="AES",BA$72="F",BA$72="Fiber")," ",IF(OR(BA$72="FS",BA$72="D",BA$72="DIS"),IF(MOD(BA89,9)=1,"—",16*BA89),IF(OR(BA$72="M",BA$72="MADI"),(BA$69-1)*144+80,IF(OR(BA$72="IPI",BA$72="IP in"),IF(MOD(BA89-1,9)=0,"—",16*BA89),"Err"))))</f>
        <v>3168</v>
      </c>
      <c r="BC90" s="9">
        <f>IF(OR(BC$72="S",BC$72="",BC$72="STD",BC$72="A",BC$72="AES",BC$72="F",BC$72="Fiber")," ",IF(OR(BC$72="FS",BC$72="D",BC$72="DIS"),IF(MOD(BC89,9)=1,"—",16*BC89-15),IF(OR(BC$72="M",BC$72="MADI"),(BC$69-1)*144+17,IF(OR(BC$72="IPI",BC$72="IP in"),IF(MOD(BC89-1,9)=0,"—",16*BC89-15),"Err"))))</f>
        <v>3009</v>
      </c>
      <c r="BD90" s="7">
        <f>IF(OR(BC$72="S",BC$72="",BC$72="STD",BC$72="A",BC$72="AES",BC$72="F",BC$72="Fiber")," ",IF(OR(BC$72="FS",BC$72="D",BC$72="DIS"),IF(MOD(BC89,9)=1,"—",16*BC89),IF(OR(BC$72="M",BC$72="MADI"),(BC$69-1)*144+80,IF(OR(BC$72="IPI",BC$72="IP in"),IF(MOD(BC89-1,9)=0,"—",16*BC89),"Err"))))</f>
        <v>3024</v>
      </c>
      <c r="BE90" s="9">
        <f>IF(OR(BE$72="S",BE$72="",BE$72="STD",BE$72="A",BE$72="AES",BE$72="F",BE$72="Fiber")," ",IF(OR(BE$72="FS",BE$72="D",BE$72="DIS"),IF(MOD(BE89,9)=1,"—",16*BE89-15),IF(OR(BE$72="M",BE$72="MADI"),(BE$69-1)*144+17,IF(OR(BE$72="IPI",BE$72="IP in"),IF(MOD(BE89-1,9)=0,"—",16*BE89-15),"Err"))))</f>
        <v>2865</v>
      </c>
      <c r="BF90" s="7">
        <f>IF(OR(BE$72="S",BE$72="",BE$72="STD",BE$72="A",BE$72="AES",BE$72="F",BE$72="Fiber")," ",IF(OR(BE$72="FS",BE$72="D",BE$72="DIS"),IF(MOD(BE89,9)=1,"—",16*BE89),IF(OR(BE$72="M",BE$72="MADI"),(BE$69-1)*144+80,IF(OR(BE$72="IPI",BE$72="IP in"),IF(MOD(BE89-1,9)=0,"—",16*BE89),"Err"))))</f>
        <v>2880</v>
      </c>
      <c r="BG90" s="9">
        <f>IF(OR(BG$72="S",BG$72="",BG$72="STD",BG$72="A",BG$72="AES",BG$72="F",BG$72="Fiber")," ",IF(OR(BG$72="FS",BG$72="D",BG$72="DIS"),IF(MOD(BG89,9)=1,"—",16*BG89-15),IF(OR(BG$72="M",BG$72="MADI"),(BG$69-1)*144+17,IF(OR(BG$72="IPI",BG$72="IP in"),IF(MOD(BG89-1,9)=0,"—",16*BG89-15),"Err"))))</f>
        <v>2721</v>
      </c>
      <c r="BH90" s="7">
        <f>IF(OR(BG$72="S",BG$72="",BG$72="STD",BG$72="A",BG$72="AES",BG$72="F",BG$72="Fiber")," ",IF(OR(BG$72="FS",BG$72="D",BG$72="DIS"),IF(MOD(BG89,9)=1,"—",16*BG89),IF(OR(BG$72="M",BG$72="MADI"),(BG$69-1)*144+80,IF(OR(BG$72="IPI",BG$72="IP in"),IF(MOD(BG89-1,9)=0,"—",16*BG89),"Err"))))</f>
        <v>2736</v>
      </c>
      <c r="BI90" s="9">
        <f>IF(OR(BI$72="S",BI$72="",BI$72="STD",BI$72="A",BI$72="AES",BI$72="F",BI$72="Fiber")," ",IF(OR(BI$72="FS",BI$72="D",BI$72="DIS"),IF(MOD(BI89,9)=1,"—",16*BI89-15),IF(OR(BI$72="M",BI$72="MADI"),(BI$69-1)*144+17,IF(OR(BI$72="IPI",BI$72="IP in"),IF(MOD(BI89-1,9)=0,"—",16*BI89-15),"Err"))))</f>
        <v>2577</v>
      </c>
      <c r="BJ90" s="7">
        <f>IF(OR(BI$72="S",BI$72="",BI$72="STD",BI$72="A",BI$72="AES",BI$72="F",BI$72="Fiber")," ",IF(OR(BI$72="FS",BI$72="D",BI$72="DIS"),IF(MOD(BI89,9)=1,"—",16*BI89),IF(OR(BI$72="M",BI$72="MADI"),(BI$69-1)*144+80,IF(OR(BI$72="IPI",BI$72="IP in"),IF(MOD(BI89-1,9)=0,"—",16*BI89),"Err"))))</f>
        <v>2592</v>
      </c>
      <c r="BK90" s="9">
        <f>IF(OR(BK$72="S",BK$72="",BK$72="STD",BK$72="A",BK$72="AES",BK$72="F",BK$72="Fiber")," ",IF(OR(BK$72="FS",BK$72="D",BK$72="DIS"),IF(MOD(BK89,9)=1,"—",16*BK89-15),IF(OR(BK$72="M",BK$72="MADI"),(BK$69-1)*144+17,IF(OR(BK$72="IPI",BK$72="IP in"),IF(MOD(BK89-1,9)=0,"—",16*BK89-15),"Err"))))</f>
        <v>2433</v>
      </c>
      <c r="BL90" s="7">
        <f>IF(OR(BK$72="S",BK$72="",BK$72="STD",BK$72="A",BK$72="AES",BK$72="F",BK$72="Fiber")," ",IF(OR(BK$72="FS",BK$72="D",BK$72="DIS"),IF(MOD(BK89,9)=1,"—",16*BK89),IF(OR(BK$72="M",BK$72="MADI"),(BK$69-1)*144+80,IF(OR(BK$72="IPI",BK$72="IP in"),IF(MOD(BK89-1,9)=0,"—",16*BK89),"Err"))))</f>
        <v>2448</v>
      </c>
    </row>
    <row r="91" spans="1:66" ht="23.25" x14ac:dyDescent="0.25">
      <c r="Y91" s="2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3"/>
      <c r="BF91" s="23"/>
      <c r="BG91" s="23"/>
      <c r="BH91" s="23"/>
      <c r="BI91" s="23"/>
      <c r="BJ91" s="23"/>
      <c r="BK91" s="23"/>
      <c r="BL91" s="23"/>
    </row>
    <row r="92" spans="1:66" x14ac:dyDescent="0.25">
      <c r="A92" s="43">
        <v>64</v>
      </c>
      <c r="B92" s="43"/>
      <c r="C92" s="43">
        <v>63</v>
      </c>
      <c r="D92" s="43"/>
      <c r="E92" s="43">
        <v>62</v>
      </c>
      <c r="F92" s="43"/>
      <c r="G92" s="43">
        <v>61</v>
      </c>
      <c r="H92" s="43"/>
      <c r="I92" s="43">
        <v>60</v>
      </c>
      <c r="J92" s="43"/>
      <c r="K92" s="43">
        <v>59</v>
      </c>
      <c r="L92" s="43"/>
      <c r="M92" s="43">
        <v>58</v>
      </c>
      <c r="N92" s="43"/>
      <c r="O92" s="43">
        <v>57</v>
      </c>
      <c r="P92" s="43"/>
      <c r="Q92" s="43">
        <v>48</v>
      </c>
      <c r="R92" s="43"/>
      <c r="S92" s="43">
        <v>47</v>
      </c>
      <c r="T92" s="43"/>
      <c r="U92" s="43">
        <v>46</v>
      </c>
      <c r="V92" s="43"/>
      <c r="W92" s="43">
        <v>45</v>
      </c>
      <c r="X92" s="43"/>
      <c r="Y92" s="43">
        <v>44</v>
      </c>
      <c r="Z92" s="43"/>
      <c r="AA92" s="43">
        <v>43</v>
      </c>
      <c r="AB92" s="43"/>
      <c r="AC92" s="43">
        <v>42</v>
      </c>
      <c r="AD92" s="43"/>
      <c r="AE92" s="43">
        <v>41</v>
      </c>
      <c r="AF92" s="43"/>
      <c r="AG92" s="43">
        <v>32</v>
      </c>
      <c r="AH92" s="43"/>
      <c r="AI92" s="43">
        <v>31</v>
      </c>
      <c r="AJ92" s="43"/>
      <c r="AK92" s="43">
        <v>30</v>
      </c>
      <c r="AL92" s="43"/>
      <c r="AM92" s="43">
        <v>29</v>
      </c>
      <c r="AN92" s="43"/>
      <c r="AO92" s="43">
        <v>28</v>
      </c>
      <c r="AP92" s="43"/>
      <c r="AQ92" s="43">
        <v>27</v>
      </c>
      <c r="AR92" s="43"/>
      <c r="AS92" s="43">
        <v>26</v>
      </c>
      <c r="AT92" s="43"/>
      <c r="AU92" s="43">
        <v>25</v>
      </c>
      <c r="AV92" s="43"/>
      <c r="AW92" s="43">
        <v>16</v>
      </c>
      <c r="AX92" s="43"/>
      <c r="AY92" s="43">
        <v>15</v>
      </c>
      <c r="AZ92" s="43"/>
      <c r="BA92" s="43">
        <v>14</v>
      </c>
      <c r="BB92" s="43"/>
      <c r="BC92" s="43">
        <v>13</v>
      </c>
      <c r="BD92" s="43"/>
      <c r="BE92" s="43">
        <v>12</v>
      </c>
      <c r="BF92" s="43"/>
      <c r="BG92" s="43">
        <v>11</v>
      </c>
      <c r="BH92" s="43"/>
      <c r="BI92" s="43">
        <v>10</v>
      </c>
      <c r="BJ92" s="43"/>
      <c r="BK92" s="43">
        <v>9</v>
      </c>
      <c r="BL92" s="43"/>
    </row>
    <row r="93" spans="1:66" ht="23.25" x14ac:dyDescent="0.25">
      <c r="A93" s="48" t="s">
        <v>0</v>
      </c>
      <c r="B93" s="48"/>
      <c r="C93" s="48"/>
      <c r="D93" s="48"/>
      <c r="E93" s="48"/>
      <c r="F93" s="48"/>
      <c r="G93" s="48"/>
      <c r="H93" s="48"/>
      <c r="I93" s="48"/>
      <c r="J93" s="48"/>
      <c r="AW93" s="27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6" s="31" customFormat="1" ht="20.100000000000001" customHeight="1" x14ac:dyDescent="0.25">
      <c r="A94" s="44">
        <v>64</v>
      </c>
      <c r="B94" s="44"/>
      <c r="C94" s="44">
        <v>63</v>
      </c>
      <c r="D94" s="44"/>
      <c r="E94" s="44">
        <v>62</v>
      </c>
      <c r="F94" s="44"/>
      <c r="G94" s="44">
        <v>61</v>
      </c>
      <c r="H94" s="44"/>
      <c r="I94" s="44">
        <v>60</v>
      </c>
      <c r="J94" s="44"/>
      <c r="K94" s="44">
        <v>59</v>
      </c>
      <c r="L94" s="44"/>
      <c r="M94" s="44">
        <v>58</v>
      </c>
      <c r="N94" s="44"/>
      <c r="O94" s="44">
        <v>57</v>
      </c>
      <c r="P94" s="44"/>
      <c r="Q94" s="44">
        <v>56</v>
      </c>
      <c r="R94" s="44"/>
      <c r="S94" s="44">
        <v>55</v>
      </c>
      <c r="T94" s="44"/>
      <c r="U94" s="44">
        <v>54</v>
      </c>
      <c r="V94" s="44"/>
      <c r="W94" s="44">
        <v>53</v>
      </c>
      <c r="X94" s="44"/>
      <c r="Y94" s="44">
        <v>52</v>
      </c>
      <c r="Z94" s="44"/>
      <c r="AA94" s="44">
        <v>51</v>
      </c>
      <c r="AB94" s="44"/>
      <c r="AC94" s="44">
        <v>50</v>
      </c>
      <c r="AD94" s="44"/>
      <c r="AE94" s="44">
        <v>49</v>
      </c>
      <c r="AF94" s="44"/>
      <c r="AG94" s="44">
        <v>48</v>
      </c>
      <c r="AH94" s="44"/>
      <c r="AI94" s="44">
        <v>47</v>
      </c>
      <c r="AJ94" s="44"/>
      <c r="AK94" s="44">
        <v>46</v>
      </c>
      <c r="AL94" s="44"/>
      <c r="AM94" s="44">
        <v>45</v>
      </c>
      <c r="AN94" s="44"/>
      <c r="AO94" s="44">
        <v>44</v>
      </c>
      <c r="AP94" s="44"/>
      <c r="AQ94" s="44">
        <v>43</v>
      </c>
      <c r="AR94" s="44"/>
      <c r="AS94" s="44">
        <v>42</v>
      </c>
      <c r="AT94" s="44"/>
      <c r="AU94" s="44">
        <v>41</v>
      </c>
      <c r="AV94" s="44"/>
      <c r="AW94" s="44">
        <v>40</v>
      </c>
      <c r="AX94" s="44"/>
      <c r="AY94" s="44">
        <v>39</v>
      </c>
      <c r="AZ94" s="44"/>
      <c r="BA94" s="44">
        <v>38</v>
      </c>
      <c r="BB94" s="44"/>
      <c r="BC94" s="44">
        <v>37</v>
      </c>
      <c r="BD94" s="44"/>
      <c r="BE94" s="44">
        <v>36</v>
      </c>
      <c r="BF94" s="44"/>
      <c r="BG94" s="44">
        <v>35</v>
      </c>
      <c r="BH94" s="44"/>
      <c r="BI94" s="44">
        <v>34</v>
      </c>
      <c r="BJ94" s="44"/>
      <c r="BK94" s="44">
        <v>33</v>
      </c>
      <c r="BL94" s="44"/>
      <c r="BM94" s="30"/>
      <c r="BN94" s="32" t="s">
        <v>2</v>
      </c>
    </row>
    <row r="95" spans="1:66" x14ac:dyDescent="0.25">
      <c r="A95" s="46" t="s">
        <v>29</v>
      </c>
      <c r="B95" s="47"/>
      <c r="C95" s="46" t="s">
        <v>29</v>
      </c>
      <c r="D95" s="47"/>
      <c r="E95" s="46" t="s">
        <v>29</v>
      </c>
      <c r="F95" s="47"/>
      <c r="G95" s="46" t="s">
        <v>29</v>
      </c>
      <c r="H95" s="47"/>
      <c r="I95" s="46" t="s">
        <v>29</v>
      </c>
      <c r="J95" s="47"/>
      <c r="K95" s="46" t="s">
        <v>29</v>
      </c>
      <c r="L95" s="47"/>
      <c r="M95" s="46" t="s">
        <v>29</v>
      </c>
      <c r="N95" s="47"/>
      <c r="O95" s="46" t="s">
        <v>29</v>
      </c>
      <c r="P95" s="47"/>
      <c r="Q95" s="46" t="s">
        <v>29</v>
      </c>
      <c r="R95" s="47"/>
      <c r="S95" s="46" t="s">
        <v>29</v>
      </c>
      <c r="T95" s="47"/>
      <c r="U95" s="46" t="s">
        <v>29</v>
      </c>
      <c r="V95" s="47"/>
      <c r="W95" s="46" t="s">
        <v>29</v>
      </c>
      <c r="X95" s="47"/>
      <c r="Y95" s="46" t="s">
        <v>29</v>
      </c>
      <c r="Z95" s="47"/>
      <c r="AA95" s="46" t="s">
        <v>29</v>
      </c>
      <c r="AB95" s="47"/>
      <c r="AC95" s="46" t="s">
        <v>29</v>
      </c>
      <c r="AD95" s="47"/>
      <c r="AE95" s="46" t="s">
        <v>29</v>
      </c>
      <c r="AF95" s="47"/>
      <c r="AG95" s="46" t="s">
        <v>29</v>
      </c>
      <c r="AH95" s="47"/>
      <c r="AI95" s="46" t="s">
        <v>28</v>
      </c>
      <c r="AJ95" s="47"/>
      <c r="AK95" s="46" t="s">
        <v>18</v>
      </c>
      <c r="AL95" s="47"/>
      <c r="AM95" s="46" t="s">
        <v>16</v>
      </c>
      <c r="AN95" s="47"/>
      <c r="AO95" s="46" t="s">
        <v>10</v>
      </c>
      <c r="AP95" s="47"/>
      <c r="AQ95" s="46" t="s">
        <v>9</v>
      </c>
      <c r="AR95" s="47"/>
      <c r="AS95" s="46" t="s">
        <v>11</v>
      </c>
      <c r="AT95" s="47"/>
      <c r="AU95" s="46"/>
      <c r="AV95" s="47"/>
      <c r="AW95" s="46" t="s">
        <v>29</v>
      </c>
      <c r="AX95" s="47"/>
      <c r="AY95" s="46" t="s">
        <v>28</v>
      </c>
      <c r="AZ95" s="47"/>
      <c r="BA95" s="46" t="s">
        <v>18</v>
      </c>
      <c r="BB95" s="47"/>
      <c r="BC95" s="46" t="s">
        <v>16</v>
      </c>
      <c r="BD95" s="47"/>
      <c r="BE95" s="46" t="s">
        <v>10</v>
      </c>
      <c r="BF95" s="47"/>
      <c r="BG95" s="46" t="s">
        <v>9</v>
      </c>
      <c r="BH95" s="47"/>
      <c r="BI95" s="46" t="s">
        <v>11</v>
      </c>
      <c r="BJ95" s="47"/>
      <c r="BK95" s="46"/>
      <c r="BL95" s="47"/>
      <c r="BM95" s="20" t="s">
        <v>4</v>
      </c>
      <c r="BN95" s="13" t="s">
        <v>20</v>
      </c>
    </row>
    <row r="96" spans="1:66" x14ac:dyDescent="0.25">
      <c r="A96" s="41">
        <f>(A$92)*18-17</f>
        <v>1135</v>
      </c>
      <c r="B96" s="42"/>
      <c r="C96" s="41">
        <f>(C$92)*18-17</f>
        <v>1117</v>
      </c>
      <c r="D96" s="42"/>
      <c r="E96" s="41">
        <f>(E$92)*18-17</f>
        <v>1099</v>
      </c>
      <c r="F96" s="42"/>
      <c r="G96" s="41">
        <f>(G$92)*18-17</f>
        <v>1081</v>
      </c>
      <c r="H96" s="42"/>
      <c r="I96" s="41">
        <f>(I$92)*18-17</f>
        <v>1063</v>
      </c>
      <c r="J96" s="42"/>
      <c r="K96" s="41">
        <f>(K$92)*18-17</f>
        <v>1045</v>
      </c>
      <c r="L96" s="42"/>
      <c r="M96" s="41">
        <f>(M$92)*18-17</f>
        <v>1027</v>
      </c>
      <c r="N96" s="42"/>
      <c r="O96" s="41">
        <f>(O$92)*18-17</f>
        <v>1009</v>
      </c>
      <c r="P96" s="42"/>
      <c r="Q96" s="8">
        <f>(Q$92)*18-17</f>
        <v>847</v>
      </c>
      <c r="R96" s="6"/>
      <c r="S96" s="8">
        <f>(S$92)*18-17</f>
        <v>829</v>
      </c>
      <c r="T96" s="6"/>
      <c r="U96" s="8">
        <f>(U$92)*18-17</f>
        <v>811</v>
      </c>
      <c r="V96" s="6"/>
      <c r="W96" s="8">
        <f>(W$92)*18-17</f>
        <v>793</v>
      </c>
      <c r="X96" s="6"/>
      <c r="Y96" s="8">
        <f>(Y$92)*18-17</f>
        <v>775</v>
      </c>
      <c r="Z96" s="6"/>
      <c r="AA96" s="8">
        <f>(AA$92)*18-17</f>
        <v>757</v>
      </c>
      <c r="AB96" s="6"/>
      <c r="AC96" s="8">
        <f>(AC$92)*18-17</f>
        <v>739</v>
      </c>
      <c r="AD96" s="6"/>
      <c r="AE96" s="8">
        <f>(AE$92)*18-17</f>
        <v>721</v>
      </c>
      <c r="AF96" s="6"/>
      <c r="AG96" s="8">
        <f>(AG$92)*18-17</f>
        <v>559</v>
      </c>
      <c r="AH96" s="6"/>
      <c r="AI96" s="8">
        <f>(AI$92)*18-17</f>
        <v>541</v>
      </c>
      <c r="AJ96" s="6"/>
      <c r="AK96" s="8">
        <f>(AK$92)*18-17</f>
        <v>523</v>
      </c>
      <c r="AL96" s="6"/>
      <c r="AM96" s="8">
        <f>(AM$92)*18-17</f>
        <v>505</v>
      </c>
      <c r="AN96" s="6"/>
      <c r="AO96" s="8">
        <f>(AO$92)*18-17</f>
        <v>487</v>
      </c>
      <c r="AP96" s="6"/>
      <c r="AQ96" s="8">
        <f>(AQ$92)*18-17</f>
        <v>469</v>
      </c>
      <c r="AR96" s="6"/>
      <c r="AS96" s="8">
        <f>(AS$92)*18-17</f>
        <v>451</v>
      </c>
      <c r="AT96" s="6"/>
      <c r="AU96" s="8">
        <f>(AU$92)*18-17</f>
        <v>433</v>
      </c>
      <c r="AV96" s="6"/>
      <c r="AW96" s="8">
        <f>(AW$92)*18-17</f>
        <v>271</v>
      </c>
      <c r="AX96" s="6"/>
      <c r="AY96" s="8">
        <f>(AY$92)*18-17</f>
        <v>253</v>
      </c>
      <c r="AZ96" s="6"/>
      <c r="BA96" s="8">
        <f>(BA$92)*18-17</f>
        <v>235</v>
      </c>
      <c r="BB96" s="6"/>
      <c r="BC96" s="8">
        <f>(BC$92)*18-17</f>
        <v>217</v>
      </c>
      <c r="BD96" s="6"/>
      <c r="BE96" s="8">
        <f>(BE$92)*18-17</f>
        <v>199</v>
      </c>
      <c r="BF96" s="6"/>
      <c r="BG96" s="8">
        <f>(BG$92)*18-17</f>
        <v>181</v>
      </c>
      <c r="BH96" s="6"/>
      <c r="BI96" s="8">
        <f>(BI$92)*18-17</f>
        <v>163</v>
      </c>
      <c r="BJ96" s="6"/>
      <c r="BK96" s="8">
        <f>(BK$92)*18-17</f>
        <v>145</v>
      </c>
      <c r="BL96" s="6"/>
      <c r="BM96" s="3"/>
      <c r="BN96" s="15" t="s">
        <v>21</v>
      </c>
    </row>
    <row r="97" spans="1:66" x14ac:dyDescent="0.25">
      <c r="A97" s="9" t="str">
        <f>IF(OR(A$95="M3", A$95="S",A$95="",A$95="STD",A$95="A",A$95="AES",A$95="F",A$95="Fiber")," ",IF(OR(A$95="E",A$95="EMB"),IF(MOD(A96,9)=1,"—",16*A96-15),IF(OR(A$95="M",A$95="MADI"),(A$92-1)*288+17,IF(OR(A$95="IPO",A$95="IP out"),IF(MOD(A96-1,18)&lt;=9,"—",16*A96-15),"Err"))))</f>
        <v>—</v>
      </c>
      <c r="B97" s="7" t="str">
        <f>IF(OR(A$95="M3",A$95="S",A$95="",A$95="STD",A$95="A",A$95="AES",A$95="F",A$95="Fiber"),
IF(AND(A$95="M3",MOD(A96-1,9)=0),"Coax"," "),  IF(OR(A$95="E",A$95="EMB"),IF(MOD(A96,9)=1,"—",16*A96),IF(OR(A$95="M",A$95="MADI"),(A$92-1)*288+80,
IF(OR(A$95="IPO",A$95="IP out"),IF(MOD(A96-1,18)&lt;=9,"—",16*A96-15),"Err"))))</f>
        <v>—</v>
      </c>
      <c r="C97" s="9" t="str">
        <f>IF(OR(C$95="M3", C$95="S",C$95="",C$95="STD",C$95="A",C$95="AES",C$95="F",C$95="Fiber")," ",IF(OR(C$95="E",C$95="EMB"),IF(MOD(C96,9)=1,"—",16*C96-15),IF(OR(C$95="M",C$95="MADI"),(C$92-1)*288+17,IF(OR(C$95="IPO",C$95="IP out"),IF(MOD(C96-1,18)&lt;=9,"—",16*C96-15),"Err"))))</f>
        <v>—</v>
      </c>
      <c r="D97" s="7" t="str">
        <f>IF(OR(C$95="M3",C$95="S",C$95="",C$95="STD",C$95="A",C$95="AES",C$95="F",C$95="Fiber"),
IF(AND(C$95="M3",MOD(C96-1,9)=0),"Coax"," "),  IF(OR(C$95="E",C$95="EMB"),IF(MOD(C96,9)=1,"—",16*C96),IF(OR(C$95="M",C$95="MADI"),(C$92-1)*288+80,
IF(OR(C$95="IPO",C$95="IP out"),IF(MOD(C96-1,18)&lt;=9,"—",16*C96-15),"Err"))))</f>
        <v>—</v>
      </c>
      <c r="E97" s="9" t="str">
        <f>IF(OR(E$95="M3", E$95="S",E$95="",E$95="STD",E$95="A",E$95="AES",E$95="F",E$95="Fiber")," ",IF(OR(E$95="E",E$95="EMB"),IF(MOD(E96,9)=1,"—",16*E96-15),IF(OR(E$95="M",E$95="MADI"),(E$92-1)*288+17,IF(OR(E$95="IPO",E$95="IP out"),IF(MOD(E96-1,18)&lt;=9,"—",16*E96-15),"Err"))))</f>
        <v>—</v>
      </c>
      <c r="F97" s="7" t="str">
        <f>IF(OR(E$95="M3",E$95="S",E$95="",E$95="STD",E$95="A",E$95="AES",E$95="F",E$95="Fiber"),
IF(AND(E$95="M3",MOD(E96-1,9)=0),"Coax"," "),  IF(OR(E$95="E",E$95="EMB"),IF(MOD(E96,9)=1,"—",16*E96),IF(OR(E$95="M",E$95="MADI"),(E$92-1)*288+80,
IF(OR(E$95="IPO",E$95="IP out"),IF(MOD(E96-1,18)&lt;=9,"—",16*E96-15),"Err"))))</f>
        <v>—</v>
      </c>
      <c r="G97" s="9" t="str">
        <f>IF(OR(G$95="M3", G$95="S",G$95="",G$95="STD",G$95="A",G$95="AES",G$95="F",G$95="Fiber")," ",IF(OR(G$95="E",G$95="EMB"),IF(MOD(G96,9)=1,"—",16*G96-15),IF(OR(G$95="M",G$95="MADI"),(G$92-1)*288+17,IF(OR(G$95="IPO",G$95="IP out"),IF(MOD(G96-1,18)&lt;=9,"—",16*G96-15),"Err"))))</f>
        <v>—</v>
      </c>
      <c r="H97" s="7" t="str">
        <f>IF(OR(G$95="M3",G$95="S",G$95="",G$95="STD",G$95="A",G$95="AES",G$95="F",G$95="Fiber"),
IF(AND(G$95="M3",MOD(G96-1,9)=0),"Coax"," "),  IF(OR(G$95="E",G$95="EMB"),IF(MOD(G96,9)=1,"—",16*G96),IF(OR(G$95="M",G$95="MADI"),(G$92-1)*288+80,
IF(OR(G$95="IPO",G$95="IP out"),IF(MOD(G96-1,18)&lt;=9,"—",16*G96-15),"Err"))))</f>
        <v>—</v>
      </c>
      <c r="I97" s="9" t="str">
        <f>IF(OR(I$95="M3", I$95="S",I$95="",I$95="STD",I$95="A",I$95="AES",I$95="F",I$95="Fiber")," ",IF(OR(I$95="E",I$95="EMB"),IF(MOD(I96,9)=1,"—",16*I96-15),IF(OR(I$95="M",I$95="MADI"),(I$92-1)*288+17,IF(OR(I$95="IPO",I$95="IP out"),IF(MOD(I96-1,18)&lt;=9,"—",16*I96-15),"Err"))))</f>
        <v>—</v>
      </c>
      <c r="J97" s="7" t="str">
        <f>IF(OR(I$95="M3",I$95="S",I$95="",I$95="STD",I$95="A",I$95="AES",I$95="F",I$95="Fiber"),
IF(AND(I$95="M3",MOD(I96-1,9)=0),"Coax"," "),  IF(OR(I$95="E",I$95="EMB"),IF(MOD(I96,9)=1,"—",16*I96),IF(OR(I$95="M",I$95="MADI"),(I$92-1)*288+80,
IF(OR(I$95="IPO",I$95="IP out"),IF(MOD(I96-1,18)&lt;=9,"—",16*I96-15),"Err"))))</f>
        <v>—</v>
      </c>
      <c r="K97" s="9" t="str">
        <f>IF(OR(K$95="M3", K$95="S",K$95="",K$95="STD",K$95="A",K$95="AES",K$95="F",K$95="Fiber")," ",IF(OR(K$95="E",K$95="EMB"),IF(MOD(K96,9)=1,"—",16*K96-15),IF(OR(K$95="M",K$95="MADI"),(K$92-1)*288+17,IF(OR(K$95="IPO",K$95="IP out"),IF(MOD(K96-1,18)&lt;=9,"—",16*K96-15),"Err"))))</f>
        <v>—</v>
      </c>
      <c r="L97" s="7" t="str">
        <f>IF(OR(K$95="M3",K$95="S",K$95="",K$95="STD",K$95="A",K$95="AES",K$95="F",K$95="Fiber"),
IF(AND(K$95="M3",MOD(K96-1,9)=0),"Coax"," "),  IF(OR(K$95="E",K$95="EMB"),IF(MOD(K96,9)=1,"—",16*K96),IF(OR(K$95="M",K$95="MADI"),(K$92-1)*288+80,
IF(OR(K$95="IPO",K$95="IP out"),IF(MOD(K96-1,18)&lt;=9,"—",16*K96-15),"Err"))))</f>
        <v>—</v>
      </c>
      <c r="M97" s="9" t="str">
        <f>IF(OR(M$95="M3", M$95="S",M$95="",M$95="STD",M$95="A",M$95="AES",M$95="F",M$95="Fiber")," ",IF(OR(M$95="E",M$95="EMB"),IF(MOD(M96,9)=1,"—",16*M96-15),IF(OR(M$95="M",M$95="MADI"),(M$92-1)*288+17,IF(OR(M$95="IPO",M$95="IP out"),IF(MOD(M96-1,18)&lt;=9,"—",16*M96-15),"Err"))))</f>
        <v>—</v>
      </c>
      <c r="N97" s="7" t="str">
        <f>IF(OR(M$95="M3",M$95="S",M$95="",M$95="STD",M$95="A",M$95="AES",M$95="F",M$95="Fiber"),
IF(AND(M$95="M3",MOD(M96-1,9)=0),"Coax"," "),  IF(OR(M$95="E",M$95="EMB"),IF(MOD(M96,9)=1,"—",16*M96),IF(OR(M$95="M",M$95="MADI"),(M$92-1)*288+80,
IF(OR(M$95="IPO",M$95="IP out"),IF(MOD(M96-1,18)&lt;=9,"—",16*M96-15),"Err"))))</f>
        <v>—</v>
      </c>
      <c r="O97" s="9" t="str">
        <f>IF(OR(O$95="M3", O$95="S",O$95="",O$95="STD",O$95="A",O$95="AES",O$95="F",O$95="Fiber")," ",IF(OR(O$95="E",O$95="EMB"),IF(MOD(O96,9)=1,"—",16*O96-15),IF(OR(O$95="M",O$95="MADI"),(O$92-1)*288+17,IF(OR(O$95="IPO",O$95="IP out"),IF(MOD(O96-1,18)&lt;=9,"—",16*O96-15),"Err"))))</f>
        <v>—</v>
      </c>
      <c r="P97" s="7" t="str">
        <f>IF(OR(O$95="M3",O$95="S",O$95="",O$95="STD",O$95="A",O$95="AES",O$95="F",O$95="Fiber"),
IF(AND(O$95="M3",MOD(O96-1,9)=0),"Coax"," "),  IF(OR(O$95="E",O$95="EMB"),IF(MOD(O96,9)=1,"—",16*O96),IF(OR(O$95="M",O$95="MADI"),(O$92-1)*288+80,
IF(OR(O$95="IPO",O$95="IP out"),IF(MOD(O96-1,18)&lt;=9,"—",16*O96-15),"Err"))))</f>
        <v>—</v>
      </c>
      <c r="Q97" s="9" t="str">
        <f>IF(OR(Q$95="M3", Q$95="S",Q$95="",Q$95="STD",Q$95="A",Q$95="AES",Q$95="F",Q$95="Fiber")," ",IF(OR(Q$95="E",Q$95="EMB"),IF(MOD(Q96,9)=1,"—",16*Q96-15),IF(OR(Q$95="M",Q$95="MADI"),(Q$92-1)*288+17,IF(OR(Q$95="IPO",Q$95="IP out"),IF(MOD(Q96-1,18)&lt;=9,"—",16*Q96-15),"Err"))))</f>
        <v>—</v>
      </c>
      <c r="R97" s="7" t="str">
        <f>IF(OR(Q$95="M3",Q$95="S",Q$95="",Q$95="STD",Q$95="A",Q$95="AES",Q$95="F",Q$95="Fiber"),
IF(AND(Q$95="M3",MOD(Q96-1,9)=0),"Coax"," "),  IF(OR(Q$95="E",Q$95="EMB"),IF(MOD(Q96,9)=1,"—",16*Q96),IF(OR(Q$95="M",Q$95="MADI"),(Q$92-1)*288+80,
IF(OR(Q$95="IPO",Q$95="IP out"),IF(MOD(Q96-1,18)&lt;=9,"—",16*Q96-15),"Err"))))</f>
        <v>—</v>
      </c>
      <c r="S97" s="9" t="str">
        <f>IF(OR(S$95="M3", S$95="S",S$95="",S$95="STD",S$95="A",S$95="AES",S$95="F",S$95="Fiber")," ",IF(OR(S$95="E",S$95="EMB"),IF(MOD(S96,9)=1,"—",16*S96-15),IF(OR(S$95="M",S$95="MADI"),(S$92-1)*288+17,IF(OR(S$95="IPO",S$95="IP out"),IF(MOD(S96-1,18)&lt;=9,"—",16*S96-15),"Err"))))</f>
        <v>—</v>
      </c>
      <c r="T97" s="7" t="str">
        <f>IF(OR(S$95="M3",S$95="S",S$95="",S$95="STD",S$95="A",S$95="AES",S$95="F",S$95="Fiber"),
IF(AND(S$95="M3",MOD(S96-1,9)=0),"Coax"," "),  IF(OR(S$95="E",S$95="EMB"),IF(MOD(S96,9)=1,"—",16*S96),IF(OR(S$95="M",S$95="MADI"),(S$92-1)*288+80,
IF(OR(S$95="IPO",S$95="IP out"),IF(MOD(S96-1,18)&lt;=9,"—",16*S96-15),"Err"))))</f>
        <v>—</v>
      </c>
      <c r="U97" s="9" t="str">
        <f>IF(OR(U$95="M3", U$95="S",U$95="",U$95="STD",U$95="A",U$95="AES",U$95="F",U$95="Fiber")," ",IF(OR(U$95="E",U$95="EMB"),IF(MOD(U96,9)=1,"—",16*U96-15),IF(OR(U$95="M",U$95="MADI"),(U$92-1)*288+17,IF(OR(U$95="IPO",U$95="IP out"),IF(MOD(U96-1,18)&lt;=9,"—",16*U96-15),"Err"))))</f>
        <v>—</v>
      </c>
      <c r="V97" s="7" t="str">
        <f>IF(OR(U$95="M3",U$95="S",U$95="",U$95="STD",U$95="A",U$95="AES",U$95="F",U$95="Fiber"),
IF(AND(U$95="M3",MOD(U96-1,9)=0),"Coax"," "),  IF(OR(U$95="E",U$95="EMB"),IF(MOD(U96,9)=1,"—",16*U96),IF(OR(U$95="M",U$95="MADI"),(U$92-1)*288+80,
IF(OR(U$95="IPO",U$95="IP out"),IF(MOD(U96-1,18)&lt;=9,"—",16*U96-15),"Err"))))</f>
        <v>—</v>
      </c>
      <c r="W97" s="9" t="str">
        <f>IF(OR(W$95="M3", W$95="S",W$95="",W$95="STD",W$95="A",W$95="AES",W$95="F",W$95="Fiber")," ",IF(OR(W$95="E",W$95="EMB"),IF(MOD(W96,9)=1,"—",16*W96-15),IF(OR(W$95="M",W$95="MADI"),(W$92-1)*288+17,IF(OR(W$95="IPO",W$95="IP out"),IF(MOD(W96-1,18)&lt;=9,"—",16*W96-15),"Err"))))</f>
        <v>—</v>
      </c>
      <c r="X97" s="7" t="str">
        <f>IF(OR(W$95="M3",W$95="S",W$95="",W$95="STD",W$95="A",W$95="AES",W$95="F",W$95="Fiber"),
IF(AND(W$95="M3",MOD(W96-1,9)=0),"Coax"," "),  IF(OR(W$95="E",W$95="EMB"),IF(MOD(W96,9)=1,"—",16*W96),IF(OR(W$95="M",W$95="MADI"),(W$92-1)*288+80,
IF(OR(W$95="IPO",W$95="IP out"),IF(MOD(W96-1,18)&lt;=9,"—",16*W96-15),"Err"))))</f>
        <v>—</v>
      </c>
      <c r="Y97" s="9" t="str">
        <f>IF(OR(Y$95="M3", Y$95="S",Y$95="",Y$95="STD",Y$95="A",Y$95="AES",Y$95="F",Y$95="Fiber")," ",IF(OR(Y$95="E",Y$95="EMB"),IF(MOD(Y96,9)=1,"—",16*Y96-15),IF(OR(Y$95="M",Y$95="MADI"),(Y$92-1)*288+17,IF(OR(Y$95="IPO",Y$95="IP out"),IF(MOD(Y96-1,18)&lt;=9,"—",16*Y96-15),"Err"))))</f>
        <v>—</v>
      </c>
      <c r="Z97" s="7" t="str">
        <f>IF(OR(Y$95="M3",Y$95="S",Y$95="",Y$95="STD",Y$95="A",Y$95="AES",Y$95="F",Y$95="Fiber"),
IF(AND(Y$95="M3",MOD(Y96-1,9)=0),"Coax"," "),  IF(OR(Y$95="E",Y$95="EMB"),IF(MOD(Y96,9)=1,"—",16*Y96),IF(OR(Y$95="M",Y$95="MADI"),(Y$92-1)*288+80,
IF(OR(Y$95="IPO",Y$95="IP out"),IF(MOD(Y96-1,18)&lt;=9,"—",16*Y96-15),"Err"))))</f>
        <v>—</v>
      </c>
      <c r="AA97" s="9" t="str">
        <f>IF(OR(AA$95="M3", AA$95="S",AA$95="",AA$95="STD",AA$95="A",AA$95="AES",AA$95="F",AA$95="Fiber")," ",IF(OR(AA$95="E",AA$95="EMB"),IF(MOD(AA96,9)=1,"—",16*AA96-15),IF(OR(AA$95="M",AA$95="MADI"),(AA$92-1)*288+17,IF(OR(AA$95="IPO",AA$95="IP out"),IF(MOD(AA96-1,18)&lt;=9,"—",16*AA96-15),"Err"))))</f>
        <v>—</v>
      </c>
      <c r="AB97" s="7" t="str">
        <f>IF(OR(AA$95="M3",AA$95="S",AA$95="",AA$95="STD",AA$95="A",AA$95="AES",AA$95="F",AA$95="Fiber"),
IF(AND(AA$95="M3",MOD(AA96-1,9)=0),"Coax"," "),  IF(OR(AA$95="E",AA$95="EMB"),IF(MOD(AA96,9)=1,"—",16*AA96),IF(OR(AA$95="M",AA$95="MADI"),(AA$92-1)*288+80,
IF(OR(AA$95="IPO",AA$95="IP out"),IF(MOD(AA96-1,18)&lt;=9,"—",16*AA96-15),"Err"))))</f>
        <v>—</v>
      </c>
      <c r="AC97" s="9" t="str">
        <f>IF(OR(AC$95="M3", AC$95="S",AC$95="",AC$95="STD",AC$95="A",AC$95="AES",AC$95="F",AC$95="Fiber")," ",IF(OR(AC$95="E",AC$95="EMB"),IF(MOD(AC96,9)=1,"—",16*AC96-15),IF(OR(AC$95="M",AC$95="MADI"),(AC$92-1)*288+17,IF(OR(AC$95="IPO",AC$95="IP out"),IF(MOD(AC96-1,18)&lt;=9,"—",16*AC96-15),"Err"))))</f>
        <v>—</v>
      </c>
      <c r="AD97" s="7" t="str">
        <f>IF(OR(AC$95="M3",AC$95="S",AC$95="",AC$95="STD",AC$95="A",AC$95="AES",AC$95="F",AC$95="Fiber"),
IF(AND(AC$95="M3",MOD(AC96-1,9)=0),"Coax"," "),  IF(OR(AC$95="E",AC$95="EMB"),IF(MOD(AC96,9)=1,"—",16*AC96),IF(OR(AC$95="M",AC$95="MADI"),(AC$92-1)*288+80,
IF(OR(AC$95="IPO",AC$95="IP out"),IF(MOD(AC96-1,18)&lt;=9,"—",16*AC96-15),"Err"))))</f>
        <v>—</v>
      </c>
      <c r="AE97" s="9" t="str">
        <f>IF(OR(AE$95="M3", AE$95="S",AE$95="",AE$95="STD",AE$95="A",AE$95="AES",AE$95="F",AE$95="Fiber")," ",IF(OR(AE$95="E",AE$95="EMB"),IF(MOD(AE96,9)=1,"—",16*AE96-15),IF(OR(AE$95="M",AE$95="MADI"),(AE$92-1)*288+17,IF(OR(AE$95="IPO",AE$95="IP out"),IF(MOD(AE96-1,18)&lt;=9,"—",16*AE96-15),"Err"))))</f>
        <v>—</v>
      </c>
      <c r="AF97" s="7" t="str">
        <f>IF(OR(AE$95="M3",AE$95="S",AE$95="",AE$95="STD",AE$95="A",AE$95="AES",AE$95="F",AE$95="Fiber"),
IF(AND(AE$95="M3",MOD(AE96-1,9)=0),"Coax"," "),  IF(OR(AE$95="E",AE$95="EMB"),IF(MOD(AE96,9)=1,"—",16*AE96),IF(OR(AE$95="M",AE$95="MADI"),(AE$92-1)*288+80,
IF(OR(AE$95="IPO",AE$95="IP out"),IF(MOD(AE96-1,18)&lt;=9,"—",16*AE96-15),"Err"))))</f>
        <v>—</v>
      </c>
      <c r="AG97" s="9" t="str">
        <f>IF(OR(AG$95="M3", AG$95="S",AG$95="",AG$95="STD",AG$95="A",AG$95="AES",AG$95="F",AG$95="Fiber")," ",IF(OR(AG$95="E",AG$95="EMB"),IF(MOD(AG96,9)=1,"—",16*AG96-15),IF(OR(AG$95="M",AG$95="MADI"),(AG$92-1)*288+17,IF(OR(AG$95="IPO",AG$95="IP out"),IF(MOD(AG96-1,18)&lt;=9,"—",16*AG96-15),"Err"))))</f>
        <v>—</v>
      </c>
      <c r="AH97" s="7" t="str">
        <f>IF(OR(AG$95="M3",AG$95="S",AG$95="",AG$95="STD",AG$95="A",AG$95="AES",AG$95="F",AG$95="Fiber"),
IF(AND(AG$95="M3",MOD(AG96-1,9)=0),"Coax"," "),  IF(OR(AG$95="E",AG$95="EMB"),IF(MOD(AG96,9)=1,"—",16*AG96),IF(OR(AG$95="M",AG$95="MADI"),(AG$92-1)*288+80,
IF(OR(AG$95="IPO",AG$95="IP out"),IF(MOD(AG96-1,18)&lt;=9,"—",16*AG96-15),"Err"))))</f>
        <v>—</v>
      </c>
      <c r="AI97" s="9" t="str">
        <f>IF(OR(AI$95="M3", AI$95="S",AI$95="",AI$95="STD",AI$95="A",AI$95="AES",AI$95="F",AI$95="Fiber")," ",IF(OR(AI$95="E",AI$95="EMB"),IF(MOD(AI96,9)=1,"—",16*AI96-15),IF(OR(AI$95="M",AI$95="MADI"),(AI$92-1)*288+17,IF(OR(AI$95="IPO",AI$95="IP out"),IF(MOD(AI96-1,18)&lt;=9,"—",16*AI96-15),"Err"))))</f>
        <v xml:space="preserve"> </v>
      </c>
      <c r="AJ97" s="7" t="str">
        <f>IF(OR(AI$95="M3",AI$95="S",AI$95="",AI$95="STD",AI$95="A",AI$95="AES",AI$95="F",AI$95="Fiber"),
IF(AND(AI$95="M3",MOD(AI96-1,9)=0),"Coax"," "),  IF(OR(AI$95="E",AI$95="EMB"),IF(MOD(AI96,9)=1,"—",16*AI96),IF(OR(AI$95="M",AI$95="MADI"),(AI$92-1)*288+80,
IF(OR(AI$95="IPO",AI$95="IP out"),IF(MOD(AI96-1,18)&lt;=9,"—",16*AI96-15),"Err"))))</f>
        <v>Coax</v>
      </c>
      <c r="AK97" s="9" t="str">
        <f>IF(OR(AK$95="M3", AK$95="S",AK$95="",AK$95="STD",AK$95="A",AK$95="AES",AK$95="F",AK$95="Fiber")," ",IF(OR(AK$95="E",AK$95="EMB"),IF(MOD(AK96,9)=1,"—",16*AK96-15),IF(OR(AK$95="M",AK$95="MADI"),(AK$92-1)*288+17,IF(OR(AK$95="IPO",AK$95="IP out"),IF(MOD(AK96-1,18)&lt;=9,"—",16*AK96-15),"Err"))))</f>
        <v xml:space="preserve"> </v>
      </c>
      <c r="AL97" s="7" t="str">
        <f>IF(OR(AK$95="M3",AK$95="S",AK$95="",AK$95="STD",AK$95="A",AK$95="AES",AK$95="F",AK$95="Fiber"),
IF(AND(AK$95="M3",MOD(AK96-1,9)=0),"Coax"," "),  IF(OR(AK$95="E",AK$95="EMB"),IF(MOD(AK96,9)=1,"—",16*AK96),IF(OR(AK$95="M",AK$95="MADI"),(AK$92-1)*288+80,
IF(OR(AK$95="IPO",AK$95="IP out"),IF(MOD(AK96-1,18)&lt;=9,"—",16*AK96-15),"Err"))))</f>
        <v xml:space="preserve"> </v>
      </c>
      <c r="AM97" s="9" t="str">
        <f>IF(OR(AM$95="M3", AM$95="S",AM$95="",AM$95="STD",AM$95="A",AM$95="AES",AM$95="F",AM$95="Fiber")," ",IF(OR(AM$95="E",AM$95="EMB"),IF(MOD(AM96,9)=1,"—",16*AM96-15),IF(OR(AM$95="M",AM$95="MADI"),(AM$92-1)*288+17,IF(OR(AM$95="IPO",AM$95="IP out"),IF(MOD(AM96-1,18)&lt;=9,"—",16*AM96-15),"Err"))))</f>
        <v xml:space="preserve"> </v>
      </c>
      <c r="AN97" s="7" t="str">
        <f>IF(OR(AM$95="M3",AM$95="S",AM$95="",AM$95="STD",AM$95="A",AM$95="AES",AM$95="F",AM$95="Fiber"),
IF(AND(AM$95="M3",MOD(AM96-1,9)=0),"Coax"," "),  IF(OR(AM$95="E",AM$95="EMB"),IF(MOD(AM96,9)=1,"—",16*AM96),IF(OR(AM$95="M",AM$95="MADI"),(AM$92-1)*288+80,
IF(OR(AM$95="IPO",AM$95="IP out"),IF(MOD(AM96-1,18)&lt;=9,"—",16*AM96-15),"Err"))))</f>
        <v xml:space="preserve"> </v>
      </c>
      <c r="AO97" s="9">
        <f>IF(OR(AO$95="M3", AO$95="S",AO$95="",AO$95="STD",AO$95="A",AO$95="AES",AO$95="F",AO$95="Fiber")," ",IF(OR(AO$95="E",AO$95="EMB"),IF(MOD(AO96,9)=1,"—",16*AO96-15),IF(OR(AO$95="M",AO$95="MADI"),(AO$92-1)*288+17,IF(OR(AO$95="IPO",AO$95="IP out"),IF(MOD(AO96-1,18)&lt;=9,"—",16*AO96-15),"Err"))))</f>
        <v>7793</v>
      </c>
      <c r="AP97" s="7">
        <f>IF(OR(AO$95="M3",AO$95="S",AO$95="",AO$95="STD",AO$95="A",AO$95="AES",AO$95="F",AO$95="Fiber"),
IF(AND(AO$95="M3",MOD(AO96-1,9)=0),"Coax"," "),  IF(OR(AO$95="E",AO$95="EMB"),IF(MOD(AO96,9)=1,"—",16*AO96),IF(OR(AO$95="M",AO$95="MADI"),(AO$92-1)*288+80,
IF(OR(AO$95="IPO",AO$95="IP out"),IF(MOD(AO96-1,18)&lt;=9,"—",16*AO96-15),"Err"))))</f>
        <v>7856</v>
      </c>
      <c r="AQ97" s="9" t="str">
        <f>IF(OR(AQ$95="M3", AQ$95="S",AQ$95="",AQ$95="STD",AQ$95="A",AQ$95="AES",AQ$95="F",AQ$95="Fiber")," ",IF(OR(AQ$95="E",AQ$95="EMB"),IF(MOD(AQ96,9)=1,"—",16*AQ96-15),IF(OR(AQ$95="M",AQ$95="MADI"),(AQ$92-1)*288+17,IF(OR(AQ$95="IPO",AQ$95="IP out"),IF(MOD(AQ96-1,18)&lt;=9,"—",16*AQ96-15),"Err"))))</f>
        <v>—</v>
      </c>
      <c r="AR97" s="7" t="str">
        <f>IF(OR(AQ$95="M3",AQ$95="S",AQ$95="",AQ$95="STD",AQ$95="A",AQ$95="AES",AQ$95="F",AQ$95="Fiber"),
IF(AND(AQ$95="M3",MOD(AQ96-1,9)=0),"Coax"," "),  IF(OR(AQ$95="E",AQ$95="EMB"),IF(MOD(AQ96,9)=1,"—",16*AQ96),IF(OR(AQ$95="M",AQ$95="MADI"),(AQ$92-1)*288+80,
IF(OR(AQ$95="IPO",AQ$95="IP out"),IF(MOD(AQ96-1,18)&lt;=9,"—",16*AQ96-15),"Err"))))</f>
        <v>—</v>
      </c>
      <c r="AS97" s="9" t="str">
        <f>IF(OR(AS$95="M3", AS$95="S",AS$95="",AS$95="STD",AS$95="A",AS$95="AES",AS$95="F",AS$95="Fiber")," ",IF(OR(AS$95="E",AS$95="EMB"),IF(MOD(AS96,9)=1,"—",16*AS96-15),IF(OR(AS$95="M",AS$95="MADI"),(AS$92-1)*288+17,IF(OR(AS$95="IPO",AS$95="IP out"),IF(MOD(AS96-1,18)&lt;=9,"—",16*AS96-15),"Err"))))</f>
        <v xml:space="preserve"> </v>
      </c>
      <c r="AT97" s="7" t="str">
        <f>IF(OR(AS$95="M3",AS$95="S",AS$95="",AS$95="STD",AS$95="A",AS$95="AES",AS$95="F",AS$95="Fiber"),
IF(AND(AS$95="M3",MOD(AS96-1,9)=0),"Coax"," "),  IF(OR(AS$95="E",AS$95="EMB"),IF(MOD(AS96,9)=1,"—",16*AS96),IF(OR(AS$95="M",AS$95="MADI"),(AS$92-1)*288+80,
IF(OR(AS$95="IPO",AS$95="IP out"),IF(MOD(AS96-1,18)&lt;=9,"—",16*AS96-15),"Err"))))</f>
        <v xml:space="preserve"> </v>
      </c>
      <c r="AU97" s="9" t="str">
        <f>IF(OR(AU$95="M3", AU$95="S",AU$95="",AU$95="STD",AU$95="A",AU$95="AES",AU$95="F",AU$95="Fiber")," ",IF(OR(AU$95="E",AU$95="EMB"),IF(MOD(AU96,9)=1,"—",16*AU96-15),IF(OR(AU$95="M",AU$95="MADI"),(AU$92-1)*288+17,IF(OR(AU$95="IPO",AU$95="IP out"),IF(MOD(AU96-1,18)&lt;=9,"—",16*AU96-15),"Err"))))</f>
        <v xml:space="preserve"> </v>
      </c>
      <c r="AV97" s="7" t="str">
        <f>IF(OR(AU$95="M3",AU$95="S",AU$95="",AU$95="STD",AU$95="A",AU$95="AES",AU$95="F",AU$95="Fiber"),
IF(AND(AU$95="M3",MOD(AU96-1,9)=0),"Coax"," "),  IF(OR(AU$95="E",AU$95="EMB"),IF(MOD(AU96,9)=1,"—",16*AU96),IF(OR(AU$95="M",AU$95="MADI"),(AU$92-1)*288+80,
IF(OR(AU$95="IPO",AU$95="IP out"),IF(MOD(AU96-1,18)&lt;=9,"—",16*AU96-15),"Err"))))</f>
        <v xml:space="preserve"> </v>
      </c>
      <c r="AW97" s="9" t="str">
        <f>IF(OR(AW$95="M3", AW$95="S",AW$95="",AW$95="STD",AW$95="A",AW$95="AES",AW$95="F",AW$95="Fiber")," ",IF(OR(AW$95="E",AW$95="EMB"),IF(MOD(AW96,9)=1,"—",16*AW96-15),IF(OR(AW$95="M",AW$95="MADI"),(AW$92-1)*288+17,IF(OR(AW$95="IPO",AW$95="IP out"),IF(MOD(AW96-1,18)&lt;=9,"—",16*AW96-15),"Err"))))</f>
        <v>—</v>
      </c>
      <c r="AX97" s="7" t="str">
        <f>IF(OR(AW$95="M3",AW$95="S",AW$95="",AW$95="STD",AW$95="A",AW$95="AES",AW$95="F",AW$95="Fiber"),
IF(AND(AW$95="M3",MOD(AW96-1,9)=0),"Coax"," "),  IF(OR(AW$95="E",AW$95="EMB"),IF(MOD(AW96,9)=1,"—",16*AW96),IF(OR(AW$95="M",AW$95="MADI"),(AW$92-1)*288+80,
IF(OR(AW$95="IPO",AW$95="IP out"),IF(MOD(AW96-1,18)&lt;=9,"—",16*AW96-15),"Err"))))</f>
        <v>—</v>
      </c>
      <c r="AY97" s="9" t="str">
        <f>IF(OR(AY$95="M3", AY$95="S",AY$95="",AY$95="STD",AY$95="A",AY$95="AES",AY$95="F",AY$95="Fiber")," ",IF(OR(AY$95="E",AY$95="EMB"),IF(MOD(AY96,9)=1,"—",16*AY96-15),IF(OR(AY$95="M",AY$95="MADI"),(AY$92-1)*288+17,IF(OR(AY$95="IPO",AY$95="IP out"),IF(MOD(AY96-1,18)&lt;=9,"—",16*AY96-15),"Err"))))</f>
        <v xml:space="preserve"> </v>
      </c>
      <c r="AZ97" s="7" t="str">
        <f>IF(OR(AY$95="M3",AY$95="S",AY$95="",AY$95="STD",AY$95="A",AY$95="AES",AY$95="F",AY$95="Fiber"),
IF(AND(AY$95="M3",MOD(AY96-1,9)=0),"Coax"," "),  IF(OR(AY$95="E",AY$95="EMB"),IF(MOD(AY96,9)=1,"—",16*AY96),IF(OR(AY$95="M",AY$95="MADI"),(AY$92-1)*288+80,
IF(OR(AY$95="IPO",AY$95="IP out"),IF(MOD(AY96-1,18)&lt;=9,"—",16*AY96-15),"Err"))))</f>
        <v>Coax</v>
      </c>
      <c r="BA97" s="9" t="str">
        <f>IF(OR(BA$95="M3", BA$95="S",BA$95="",BA$95="STD",BA$95="A",BA$95="AES",BA$95="F",BA$95="Fiber")," ",IF(OR(BA$95="E",BA$95="EMB"),IF(MOD(BA96,9)=1,"—",16*BA96-15),IF(OR(BA$95="M",BA$95="MADI"),(BA$92-1)*288+17,IF(OR(BA$95="IPO",BA$95="IP out"),IF(MOD(BA96-1,18)&lt;=9,"—",16*BA96-15),"Err"))))</f>
        <v xml:space="preserve"> </v>
      </c>
      <c r="BB97" s="7" t="str">
        <f>IF(OR(BA$95="M3",BA$95="S",BA$95="",BA$95="STD",BA$95="A",BA$95="AES",BA$95="F",BA$95="Fiber"),
IF(AND(BA$95="M3",MOD(BA96-1,9)=0),"Coax"," "),  IF(OR(BA$95="E",BA$95="EMB"),IF(MOD(BA96,9)=1,"—",16*BA96),IF(OR(BA$95="M",BA$95="MADI"),(BA$92-1)*288+80,
IF(OR(BA$95="IPO",BA$95="IP out"),IF(MOD(BA96-1,18)&lt;=9,"—",16*BA96-15),"Err"))))</f>
        <v xml:space="preserve"> </v>
      </c>
      <c r="BC97" s="9" t="str">
        <f>IF(OR(BC$95="M3", BC$95="S",BC$95="",BC$95="STD",BC$95="A",BC$95="AES",BC$95="F",BC$95="Fiber")," ",IF(OR(BC$95="E",BC$95="EMB"),IF(MOD(BC96,9)=1,"—",16*BC96-15),IF(OR(BC$95="M",BC$95="MADI"),(BC$92-1)*288+17,IF(OR(BC$95="IPO",BC$95="IP out"),IF(MOD(BC96-1,18)&lt;=9,"—",16*BC96-15),"Err"))))</f>
        <v xml:space="preserve"> </v>
      </c>
      <c r="BD97" s="7" t="str">
        <f>IF(OR(BC$95="M3",BC$95="S",BC$95="",BC$95="STD",BC$95="A",BC$95="AES",BC$95="F",BC$95="Fiber"),
IF(AND(BC$95="M3",MOD(BC96-1,9)=0),"Coax"," "),  IF(OR(BC$95="E",BC$95="EMB"),IF(MOD(BC96,9)=1,"—",16*BC96),IF(OR(BC$95="M",BC$95="MADI"),(BC$92-1)*288+80,
IF(OR(BC$95="IPO",BC$95="IP out"),IF(MOD(BC96-1,18)&lt;=9,"—",16*BC96-15),"Err"))))</f>
        <v xml:space="preserve"> </v>
      </c>
      <c r="BE97" s="9">
        <f>IF(OR(BE$95="M3", BE$95="S",BE$95="",BE$95="STD",BE$95="A",BE$95="AES",BE$95="F",BE$95="Fiber")," ",IF(OR(BE$95="E",BE$95="EMB"),IF(MOD(BE96,9)=1,"—",16*BE96-15),IF(OR(BE$95="M",BE$95="MADI"),(BE$92-1)*288+17,IF(OR(BE$95="IPO",BE$95="IP out"),IF(MOD(BE96-1,18)&lt;=9,"—",16*BE96-15),"Err"))))</f>
        <v>3185</v>
      </c>
      <c r="BF97" s="7">
        <f>IF(OR(BE$95="M3",BE$95="S",BE$95="",BE$95="STD",BE$95="A",BE$95="AES",BE$95="F",BE$95="Fiber"),
IF(AND(BE$95="M3",MOD(BE96-1,9)=0),"Coax"," "),  IF(OR(BE$95="E",BE$95="EMB"),IF(MOD(BE96,9)=1,"—",16*BE96),IF(OR(BE$95="M",BE$95="MADI"),(BE$92-1)*288+80,
IF(OR(BE$95="IPO",BE$95="IP out"),IF(MOD(BE96-1,18)&lt;=9,"—",16*BE96-15),"Err"))))</f>
        <v>3248</v>
      </c>
      <c r="BG97" s="9" t="str">
        <f>IF(OR(BG$95="M3", BG$95="S",BG$95="",BG$95="STD",BG$95="A",BG$95="AES",BG$95="F",BG$95="Fiber")," ",IF(OR(BG$95="E",BG$95="EMB"),IF(MOD(BG96,9)=1,"—",16*BG96-15),IF(OR(BG$95="M",BG$95="MADI"),(BG$92-1)*288+17,IF(OR(BG$95="IPO",BG$95="IP out"),IF(MOD(BG96-1,18)&lt;=9,"—",16*BG96-15),"Err"))))</f>
        <v>—</v>
      </c>
      <c r="BH97" s="7" t="str">
        <f>IF(OR(BG$95="M3",BG$95="S",BG$95="",BG$95="STD",BG$95="A",BG$95="AES",BG$95="F",BG$95="Fiber"),
IF(AND(BG$95="M3",MOD(BG96-1,9)=0),"Coax"," "),  IF(OR(BG$95="E",BG$95="EMB"),IF(MOD(BG96,9)=1,"—",16*BG96),IF(OR(BG$95="M",BG$95="MADI"),(BG$92-1)*288+80,
IF(OR(BG$95="IPO",BG$95="IP out"),IF(MOD(BG96-1,18)&lt;=9,"—",16*BG96-15),"Err"))))</f>
        <v>—</v>
      </c>
      <c r="BI97" s="9" t="str">
        <f>IF(OR(BI$95="M3", BI$95="S",BI$95="",BI$95="STD",BI$95="A",BI$95="AES",BI$95="F",BI$95="Fiber")," ",IF(OR(BI$95="E",BI$95="EMB"),IF(MOD(BI96,9)=1,"—",16*BI96-15),IF(OR(BI$95="M",BI$95="MADI"),(BI$92-1)*288+17,IF(OR(BI$95="IPO",BI$95="IP out"),IF(MOD(BI96-1,18)&lt;=9,"—",16*BI96-15),"Err"))))</f>
        <v xml:space="preserve"> </v>
      </c>
      <c r="BJ97" s="7" t="str">
        <f>IF(OR(BI$95="M3",BI$95="S",BI$95="",BI$95="STD",BI$95="A",BI$95="AES",BI$95="F",BI$95="Fiber"),
IF(AND(BI$95="M3",MOD(BI96-1,9)=0),"Coax"," "),  IF(OR(BI$95="E",BI$95="EMB"),IF(MOD(BI96,9)=1,"—",16*BI96),IF(OR(BI$95="M",BI$95="MADI"),(BI$92-1)*288+80,
IF(OR(BI$95="IPO",BI$95="IP out"),IF(MOD(BI96-1,18)&lt;=9,"—",16*BI96-15),"Err"))))</f>
        <v xml:space="preserve"> </v>
      </c>
      <c r="BK97" s="9" t="str">
        <f>IF(OR(BK$95="M3", BK$95="S",BK$95="",BK$95="STD",BK$95="A",BK$95="AES",BK$95="F",BK$95="Fiber")," ",IF(OR(BK$95="E",BK$95="EMB"),IF(MOD(BK96,9)=1,"—",16*BK96-15),IF(OR(BK$95="M",BK$95="MADI"),(BK$92-1)*288+17,IF(OR(BK$95="IPO",BK$95="IP out"),IF(MOD(BK96-1,18)&lt;=9,"—",16*BK96-15),"Err"))))</f>
        <v xml:space="preserve"> </v>
      </c>
      <c r="BL97" s="7" t="str">
        <f>IF(OR(BK$95="M3",BK$95="S",BK$95="",BK$95="STD",BK$95="A",BK$95="AES",BK$95="F",BK$95="Fiber"),
IF(AND(BK$95="M3",MOD(BK96-1,9)=0),"Coax"," "),  IF(OR(BK$95="E",BK$95="EMB"),IF(MOD(BK96,9)=1,"—",16*BK96),IF(OR(BK$95="M",BK$95="MADI"),(BK$92-1)*288+80,
IF(OR(BK$95="IPO",BK$95="IP out"),IF(MOD(BK96-1,18)&lt;=9,"—",16*BK96-15),"Err"))))</f>
        <v xml:space="preserve"> </v>
      </c>
      <c r="BM97" s="16"/>
      <c r="BN97" s="13" t="s">
        <v>22</v>
      </c>
    </row>
    <row r="98" spans="1:66" x14ac:dyDescent="0.25">
      <c r="A98" s="41">
        <f>(A$92)*18-16</f>
        <v>1136</v>
      </c>
      <c r="B98" s="42"/>
      <c r="C98" s="41">
        <f>(C$92)*18-16</f>
        <v>1118</v>
      </c>
      <c r="D98" s="42"/>
      <c r="E98" s="41">
        <f>(E$92)*18-16</f>
        <v>1100</v>
      </c>
      <c r="F98" s="42"/>
      <c r="G98" s="41">
        <f>(G$92)*18-16</f>
        <v>1082</v>
      </c>
      <c r="H98" s="42"/>
      <c r="I98" s="41">
        <f>(I$92)*18-16</f>
        <v>1064</v>
      </c>
      <c r="J98" s="42"/>
      <c r="K98" s="41">
        <f>(K$92)*18-16</f>
        <v>1046</v>
      </c>
      <c r="L98" s="42"/>
      <c r="M98" s="41">
        <f>(M$92)*18-16</f>
        <v>1028</v>
      </c>
      <c r="N98" s="42"/>
      <c r="O98" s="41">
        <f>(O$92)*18-16</f>
        <v>1010</v>
      </c>
      <c r="P98" s="42"/>
      <c r="Q98" s="10">
        <f>(Q$92)*18-16</f>
        <v>848</v>
      </c>
      <c r="R98" s="39"/>
      <c r="S98" s="10">
        <f>(S$92)*18-16</f>
        <v>830</v>
      </c>
      <c r="T98" s="39"/>
      <c r="U98" s="10">
        <f>(U$92)*18-16</f>
        <v>812</v>
      </c>
      <c r="V98" s="39"/>
      <c r="W98" s="10">
        <f>(W$92)*18-16</f>
        <v>794</v>
      </c>
      <c r="X98" s="39"/>
      <c r="Y98" s="10">
        <f>(Y$92)*18-16</f>
        <v>776</v>
      </c>
      <c r="Z98" s="39"/>
      <c r="AA98" s="10">
        <f>(AA$92)*18-16</f>
        <v>758</v>
      </c>
      <c r="AB98" s="39"/>
      <c r="AC98" s="10">
        <f>(AC$92)*18-16</f>
        <v>740</v>
      </c>
      <c r="AD98" s="39"/>
      <c r="AE98" s="10">
        <f>(AE$92)*18-16</f>
        <v>722</v>
      </c>
      <c r="AF98" s="39"/>
      <c r="AG98" s="10">
        <f>(AG$92)*18-16</f>
        <v>560</v>
      </c>
      <c r="AH98" s="39"/>
      <c r="AI98" s="10">
        <f>(AI$92)*18-16</f>
        <v>542</v>
      </c>
      <c r="AJ98" s="39"/>
      <c r="AK98" s="10">
        <f>(AK$92)*18-16</f>
        <v>524</v>
      </c>
      <c r="AL98" s="39"/>
      <c r="AM98" s="10">
        <f>(AM$92)*18-16</f>
        <v>506</v>
      </c>
      <c r="AN98" s="39"/>
      <c r="AO98" s="10">
        <f>(AO$92)*18-16</f>
        <v>488</v>
      </c>
      <c r="AP98" s="39"/>
      <c r="AQ98" s="10">
        <f>(AQ$92)*18-16</f>
        <v>470</v>
      </c>
      <c r="AR98" s="39"/>
      <c r="AS98" s="10">
        <f>(AS$92)*18-16</f>
        <v>452</v>
      </c>
      <c r="AT98" s="39"/>
      <c r="AU98" s="10">
        <f>(AU$92)*18-16</f>
        <v>434</v>
      </c>
      <c r="AV98" s="39"/>
      <c r="AW98" s="10">
        <f>(AW$92)*18-16</f>
        <v>272</v>
      </c>
      <c r="AX98" s="39"/>
      <c r="AY98" s="10">
        <f>(AY$92)*18-16</f>
        <v>254</v>
      </c>
      <c r="AZ98" s="39"/>
      <c r="BA98" s="10">
        <f>(BA$92)*18-16</f>
        <v>236</v>
      </c>
      <c r="BB98" s="39"/>
      <c r="BC98" s="10">
        <f>(BC$92)*18-16</f>
        <v>218</v>
      </c>
      <c r="BD98" s="39"/>
      <c r="BE98" s="10">
        <f>(BE$92)*18-16</f>
        <v>200</v>
      </c>
      <c r="BF98" s="39"/>
      <c r="BG98" s="10">
        <f>(BG$92)*18-16</f>
        <v>182</v>
      </c>
      <c r="BH98" s="39"/>
      <c r="BI98" s="10">
        <f>(BI$92)*18-16</f>
        <v>164</v>
      </c>
      <c r="BJ98" s="39"/>
      <c r="BK98" s="10">
        <f>(BK$92)*18-16</f>
        <v>146</v>
      </c>
      <c r="BL98" s="26"/>
      <c r="BM98" s="17"/>
      <c r="BN98" s="15" t="s">
        <v>15</v>
      </c>
    </row>
    <row r="99" spans="1:66" x14ac:dyDescent="0.25">
      <c r="A99" s="9" t="str">
        <f>IF(OR(A$95="M3", A$95="S",A$95="",A$95="STD",A$95="A",A$95="AES",A$95="F",A$95="Fiber")," ",IF(OR(A$95="E",A$95="EMB"),IF(MOD(A98,9)=1,"—",16*A98-15),IF(OR(A$95="M",A$95="MADI"),(A$92-1)*288+17,IF(OR(A$95="IPO",A$95="IP out"),IF(MOD(A98-1,18)&lt;=9,"—",16*A98-15),"Err"))))</f>
        <v>—</v>
      </c>
      <c r="B99" s="7" t="str">
        <f>IF(OR(A$95="M3",A$95="S",A$95="",A$95="STD",A$95="A",A$95="AES",A$95="F",A$95="Fiber"),
IF(AND(A$95="M3",MOD(A98-1,9)=0),"Coax"," "),  IF(OR(A$95="E",A$95="EMB"),IF(MOD(A98,9)=1,"—",16*A98),IF(OR(A$95="M",A$95="MADI"),(A$92-1)*288+80,
IF(OR(A$95="IPO",A$95="IP out"),IF(MOD(A98-1,18)&lt;=9,"—",16*A98-15),"Err"))))</f>
        <v>—</v>
      </c>
      <c r="C99" s="9" t="str">
        <f>IF(OR(C$95="M3", C$95="S",C$95="",C$95="STD",C$95="A",C$95="AES",C$95="F",C$95="Fiber")," ",IF(OR(C$95="E",C$95="EMB"),IF(MOD(C98,9)=1,"—",16*C98-15),IF(OR(C$95="M",C$95="MADI"),(C$92-1)*288+17,IF(OR(C$95="IPO",C$95="IP out"),IF(MOD(C98-1,18)&lt;=9,"—",16*C98-15),"Err"))))</f>
        <v>—</v>
      </c>
      <c r="D99" s="7" t="str">
        <f>IF(OR(C$95="M3",C$95="S",C$95="",C$95="STD",C$95="A",C$95="AES",C$95="F",C$95="Fiber"),
IF(AND(C$95="M3",MOD(C98-1,9)=0),"Coax"," "),  IF(OR(C$95="E",C$95="EMB"),IF(MOD(C98,9)=1,"—",16*C98),IF(OR(C$95="M",C$95="MADI"),(C$92-1)*288+80,
IF(OR(C$95="IPO",C$95="IP out"),IF(MOD(C98-1,18)&lt;=9,"—",16*C98-15),"Err"))))</f>
        <v>—</v>
      </c>
      <c r="E99" s="9" t="str">
        <f>IF(OR(E$95="M3", E$95="S",E$95="",E$95="STD",E$95="A",E$95="AES",E$95="F",E$95="Fiber")," ",IF(OR(E$95="E",E$95="EMB"),IF(MOD(E98,9)=1,"—",16*E98-15),IF(OR(E$95="M",E$95="MADI"),(E$92-1)*288+17,IF(OR(E$95="IPO",E$95="IP out"),IF(MOD(E98-1,18)&lt;=9,"—",16*E98-15),"Err"))))</f>
        <v>—</v>
      </c>
      <c r="F99" s="7" t="str">
        <f>IF(OR(E$95="M3",E$95="S",E$95="",E$95="STD",E$95="A",E$95="AES",E$95="F",E$95="Fiber"),
IF(AND(E$95="M3",MOD(E98-1,9)=0),"Coax"," "),  IF(OR(E$95="E",E$95="EMB"),IF(MOD(E98,9)=1,"—",16*E98),IF(OR(E$95="M",E$95="MADI"),(E$92-1)*288+80,
IF(OR(E$95="IPO",E$95="IP out"),IF(MOD(E98-1,18)&lt;=9,"—",16*E98-15),"Err"))))</f>
        <v>—</v>
      </c>
      <c r="G99" s="9" t="str">
        <f>IF(OR(G$95="M3", G$95="S",G$95="",G$95="STD",G$95="A",G$95="AES",G$95="F",G$95="Fiber")," ",IF(OR(G$95="E",G$95="EMB"),IF(MOD(G98,9)=1,"—",16*G98-15),IF(OR(G$95="M",G$95="MADI"),(G$92-1)*288+17,IF(OR(G$95="IPO",G$95="IP out"),IF(MOD(G98-1,18)&lt;=9,"—",16*G98-15),"Err"))))</f>
        <v>—</v>
      </c>
      <c r="H99" s="7" t="str">
        <f>IF(OR(G$95="M3",G$95="S",G$95="",G$95="STD",G$95="A",G$95="AES",G$95="F",G$95="Fiber"),
IF(AND(G$95="M3",MOD(G98-1,9)=0),"Coax"," "),  IF(OR(G$95="E",G$95="EMB"),IF(MOD(G98,9)=1,"—",16*G98),IF(OR(G$95="M",G$95="MADI"),(G$92-1)*288+80,
IF(OR(G$95="IPO",G$95="IP out"),IF(MOD(G98-1,18)&lt;=9,"—",16*G98-15),"Err"))))</f>
        <v>—</v>
      </c>
      <c r="I99" s="9" t="str">
        <f>IF(OR(I$95="M3", I$95="S",I$95="",I$95="STD",I$95="A",I$95="AES",I$95="F",I$95="Fiber")," ",IF(OR(I$95="E",I$95="EMB"),IF(MOD(I98,9)=1,"—",16*I98-15),IF(OR(I$95="M",I$95="MADI"),(I$92-1)*288+17,IF(OR(I$95="IPO",I$95="IP out"),IF(MOD(I98-1,18)&lt;=9,"—",16*I98-15),"Err"))))</f>
        <v>—</v>
      </c>
      <c r="J99" s="7" t="str">
        <f>IF(OR(I$95="M3",I$95="S",I$95="",I$95="STD",I$95="A",I$95="AES",I$95="F",I$95="Fiber"),
IF(AND(I$95="M3",MOD(I98-1,9)=0),"Coax"," "),  IF(OR(I$95="E",I$95="EMB"),IF(MOD(I98,9)=1,"—",16*I98),IF(OR(I$95="M",I$95="MADI"),(I$92-1)*288+80,
IF(OR(I$95="IPO",I$95="IP out"),IF(MOD(I98-1,18)&lt;=9,"—",16*I98-15),"Err"))))</f>
        <v>—</v>
      </c>
      <c r="K99" s="9" t="str">
        <f>IF(OR(K$95="M3", K$95="S",K$95="",K$95="STD",K$95="A",K$95="AES",K$95="F",K$95="Fiber")," ",IF(OR(K$95="E",K$95="EMB"),IF(MOD(K98,9)=1,"—",16*K98-15),IF(OR(K$95="M",K$95="MADI"),(K$92-1)*288+17,IF(OR(K$95="IPO",K$95="IP out"),IF(MOD(K98-1,18)&lt;=9,"—",16*K98-15),"Err"))))</f>
        <v>—</v>
      </c>
      <c r="L99" s="7" t="str">
        <f>IF(OR(K$95="M3",K$95="S",K$95="",K$95="STD",K$95="A",K$95="AES",K$95="F",K$95="Fiber"),
IF(AND(K$95="M3",MOD(K98-1,9)=0),"Coax"," "),  IF(OR(K$95="E",K$95="EMB"),IF(MOD(K98,9)=1,"—",16*K98),IF(OR(K$95="M",K$95="MADI"),(K$92-1)*288+80,
IF(OR(K$95="IPO",K$95="IP out"),IF(MOD(K98-1,18)&lt;=9,"—",16*K98-15),"Err"))))</f>
        <v>—</v>
      </c>
      <c r="M99" s="9" t="str">
        <f>IF(OR(M$95="M3", M$95="S",M$95="",M$95="STD",M$95="A",M$95="AES",M$95="F",M$95="Fiber")," ",IF(OR(M$95="E",M$95="EMB"),IF(MOD(M98,9)=1,"—",16*M98-15),IF(OR(M$95="M",M$95="MADI"),(M$92-1)*288+17,IF(OR(M$95="IPO",M$95="IP out"),IF(MOD(M98-1,18)&lt;=9,"—",16*M98-15),"Err"))))</f>
        <v>—</v>
      </c>
      <c r="N99" s="7" t="str">
        <f>IF(OR(M$95="M3",M$95="S",M$95="",M$95="STD",M$95="A",M$95="AES",M$95="F",M$95="Fiber"),
IF(AND(M$95="M3",MOD(M98-1,9)=0),"Coax"," "),  IF(OR(M$95="E",M$95="EMB"),IF(MOD(M98,9)=1,"—",16*M98),IF(OR(M$95="M",M$95="MADI"),(M$92-1)*288+80,
IF(OR(M$95="IPO",M$95="IP out"),IF(MOD(M98-1,18)&lt;=9,"—",16*M98-15),"Err"))))</f>
        <v>—</v>
      </c>
      <c r="O99" s="9" t="str">
        <f>IF(OR(O$95="M3", O$95="S",O$95="",O$95="STD",O$95="A",O$95="AES",O$95="F",O$95="Fiber")," ",IF(OR(O$95="E",O$95="EMB"),IF(MOD(O98,9)=1,"—",16*O98-15),IF(OR(O$95="M",O$95="MADI"),(O$92-1)*288+17,IF(OR(O$95="IPO",O$95="IP out"),IF(MOD(O98-1,18)&lt;=9,"—",16*O98-15),"Err"))))</f>
        <v>—</v>
      </c>
      <c r="P99" s="7" t="str">
        <f>IF(OR(O$95="M3",O$95="S",O$95="",O$95="STD",O$95="A",O$95="AES",O$95="F",O$95="Fiber"),
IF(AND(O$95="M3",MOD(O98-1,9)=0),"Coax"," "),  IF(OR(O$95="E",O$95="EMB"),IF(MOD(O98,9)=1,"—",16*O98),IF(OR(O$95="M",O$95="MADI"),(O$92-1)*288+80,
IF(OR(O$95="IPO",O$95="IP out"),IF(MOD(O98-1,18)&lt;=9,"—",16*O98-15),"Err"))))</f>
        <v>—</v>
      </c>
      <c r="Q99" s="9" t="str">
        <f>IF(OR(Q$95="M3", Q$95="S",Q$95="",Q$95="STD",Q$95="A",Q$95="AES",Q$95="F",Q$95="Fiber")," ",IF(OR(Q$95="E",Q$95="EMB"),IF(MOD(Q98,9)=1,"—",16*Q98-15),IF(OR(Q$95="M",Q$95="MADI"),(Q$92-1)*288+17,IF(OR(Q$95="IPO",Q$95="IP out"),IF(MOD(Q98-1,18)&lt;=9,"—",16*Q98-15),"Err"))))</f>
        <v>—</v>
      </c>
      <c r="R99" s="7" t="str">
        <f>IF(OR(Q$95="M3",Q$95="S",Q$95="",Q$95="STD",Q$95="A",Q$95="AES",Q$95="F",Q$95="Fiber"),
IF(AND(Q$95="M3",MOD(Q98-1,9)=0),"Coax"," "),  IF(OR(Q$95="E",Q$95="EMB"),IF(MOD(Q98,9)=1,"—",16*Q98),IF(OR(Q$95="M",Q$95="MADI"),(Q$92-1)*288+80,
IF(OR(Q$95="IPO",Q$95="IP out"),IF(MOD(Q98-1,18)&lt;=9,"—",16*Q98-15),"Err"))))</f>
        <v>—</v>
      </c>
      <c r="S99" s="9" t="str">
        <f>IF(OR(S$95="M3", S$95="S",S$95="",S$95="STD",S$95="A",S$95="AES",S$95="F",S$95="Fiber")," ",IF(OR(S$95="E",S$95="EMB"),IF(MOD(S98,9)=1,"—",16*S98-15),IF(OR(S$95="M",S$95="MADI"),(S$92-1)*288+17,IF(OR(S$95="IPO",S$95="IP out"),IF(MOD(S98-1,18)&lt;=9,"—",16*S98-15),"Err"))))</f>
        <v>—</v>
      </c>
      <c r="T99" s="7" t="str">
        <f>IF(OR(S$95="M3",S$95="S",S$95="",S$95="STD",S$95="A",S$95="AES",S$95="F",S$95="Fiber"),
IF(AND(S$95="M3",MOD(S98-1,9)=0),"Coax"," "),  IF(OR(S$95="E",S$95="EMB"),IF(MOD(S98,9)=1,"—",16*S98),IF(OR(S$95="M",S$95="MADI"),(S$92-1)*288+80,
IF(OR(S$95="IPO",S$95="IP out"),IF(MOD(S98-1,18)&lt;=9,"—",16*S98-15),"Err"))))</f>
        <v>—</v>
      </c>
      <c r="U99" s="9" t="str">
        <f>IF(OR(U$95="M3", U$95="S",U$95="",U$95="STD",U$95="A",U$95="AES",U$95="F",U$95="Fiber")," ",IF(OR(U$95="E",U$95="EMB"),IF(MOD(U98,9)=1,"—",16*U98-15),IF(OR(U$95="M",U$95="MADI"),(U$92-1)*288+17,IF(OR(U$95="IPO",U$95="IP out"),IF(MOD(U98-1,18)&lt;=9,"—",16*U98-15),"Err"))))</f>
        <v>—</v>
      </c>
      <c r="V99" s="7" t="str">
        <f>IF(OR(U$95="M3",U$95="S",U$95="",U$95="STD",U$95="A",U$95="AES",U$95="F",U$95="Fiber"),
IF(AND(U$95="M3",MOD(U98-1,9)=0),"Coax"," "),  IF(OR(U$95="E",U$95="EMB"),IF(MOD(U98,9)=1,"—",16*U98),IF(OR(U$95="M",U$95="MADI"),(U$92-1)*288+80,
IF(OR(U$95="IPO",U$95="IP out"),IF(MOD(U98-1,18)&lt;=9,"—",16*U98-15),"Err"))))</f>
        <v>—</v>
      </c>
      <c r="W99" s="9" t="str">
        <f>IF(OR(W$95="M3", W$95="S",W$95="",W$95="STD",W$95="A",W$95="AES",W$95="F",W$95="Fiber")," ",IF(OR(W$95="E",W$95="EMB"),IF(MOD(W98,9)=1,"—",16*W98-15),IF(OR(W$95="M",W$95="MADI"),(W$92-1)*288+17,IF(OR(W$95="IPO",W$95="IP out"),IF(MOD(W98-1,18)&lt;=9,"—",16*W98-15),"Err"))))</f>
        <v>—</v>
      </c>
      <c r="X99" s="7" t="str">
        <f>IF(OR(W$95="M3",W$95="S",W$95="",W$95="STD",W$95="A",W$95="AES",W$95="F",W$95="Fiber"),
IF(AND(W$95="M3",MOD(W98-1,9)=0),"Coax"," "),  IF(OR(W$95="E",W$95="EMB"),IF(MOD(W98,9)=1,"—",16*W98),IF(OR(W$95="M",W$95="MADI"),(W$92-1)*288+80,
IF(OR(W$95="IPO",W$95="IP out"),IF(MOD(W98-1,18)&lt;=9,"—",16*W98-15),"Err"))))</f>
        <v>—</v>
      </c>
      <c r="Y99" s="9" t="str">
        <f>IF(OR(Y$95="M3", Y$95="S",Y$95="",Y$95="STD",Y$95="A",Y$95="AES",Y$95="F",Y$95="Fiber")," ",IF(OR(Y$95="E",Y$95="EMB"),IF(MOD(Y98,9)=1,"—",16*Y98-15),IF(OR(Y$95="M",Y$95="MADI"),(Y$92-1)*288+17,IF(OR(Y$95="IPO",Y$95="IP out"),IF(MOD(Y98-1,18)&lt;=9,"—",16*Y98-15),"Err"))))</f>
        <v>—</v>
      </c>
      <c r="Z99" s="7" t="str">
        <f>IF(OR(Y$95="M3",Y$95="S",Y$95="",Y$95="STD",Y$95="A",Y$95="AES",Y$95="F",Y$95="Fiber"),
IF(AND(Y$95="M3",MOD(Y98-1,9)=0),"Coax"," "),  IF(OR(Y$95="E",Y$95="EMB"),IF(MOD(Y98,9)=1,"—",16*Y98),IF(OR(Y$95="M",Y$95="MADI"),(Y$92-1)*288+80,
IF(OR(Y$95="IPO",Y$95="IP out"),IF(MOD(Y98-1,18)&lt;=9,"—",16*Y98-15),"Err"))))</f>
        <v>—</v>
      </c>
      <c r="AA99" s="9" t="str">
        <f>IF(OR(AA$95="M3", AA$95="S",AA$95="",AA$95="STD",AA$95="A",AA$95="AES",AA$95="F",AA$95="Fiber")," ",IF(OR(AA$95="E",AA$95="EMB"),IF(MOD(AA98,9)=1,"—",16*AA98-15),IF(OR(AA$95="M",AA$95="MADI"),(AA$92-1)*288+17,IF(OR(AA$95="IPO",AA$95="IP out"),IF(MOD(AA98-1,18)&lt;=9,"—",16*AA98-15),"Err"))))</f>
        <v>—</v>
      </c>
      <c r="AB99" s="7" t="str">
        <f>IF(OR(AA$95="M3",AA$95="S",AA$95="",AA$95="STD",AA$95="A",AA$95="AES",AA$95="F",AA$95="Fiber"),
IF(AND(AA$95="M3",MOD(AA98-1,9)=0),"Coax"," "),  IF(OR(AA$95="E",AA$95="EMB"),IF(MOD(AA98,9)=1,"—",16*AA98),IF(OR(AA$95="M",AA$95="MADI"),(AA$92-1)*288+80,
IF(OR(AA$95="IPO",AA$95="IP out"),IF(MOD(AA98-1,18)&lt;=9,"—",16*AA98-15),"Err"))))</f>
        <v>—</v>
      </c>
      <c r="AC99" s="9" t="str">
        <f>IF(OR(AC$95="M3", AC$95="S",AC$95="",AC$95="STD",AC$95="A",AC$95="AES",AC$95="F",AC$95="Fiber")," ",IF(OR(AC$95="E",AC$95="EMB"),IF(MOD(AC98,9)=1,"—",16*AC98-15),IF(OR(AC$95="M",AC$95="MADI"),(AC$92-1)*288+17,IF(OR(AC$95="IPO",AC$95="IP out"),IF(MOD(AC98-1,18)&lt;=9,"—",16*AC98-15),"Err"))))</f>
        <v>—</v>
      </c>
      <c r="AD99" s="7" t="str">
        <f>IF(OR(AC$95="M3",AC$95="S",AC$95="",AC$95="STD",AC$95="A",AC$95="AES",AC$95="F",AC$95="Fiber"),
IF(AND(AC$95="M3",MOD(AC98-1,9)=0),"Coax"," "),  IF(OR(AC$95="E",AC$95="EMB"),IF(MOD(AC98,9)=1,"—",16*AC98),IF(OR(AC$95="M",AC$95="MADI"),(AC$92-1)*288+80,
IF(OR(AC$95="IPO",AC$95="IP out"),IF(MOD(AC98-1,18)&lt;=9,"—",16*AC98-15),"Err"))))</f>
        <v>—</v>
      </c>
      <c r="AE99" s="9" t="str">
        <f>IF(OR(AE$95="M3", AE$95="S",AE$95="",AE$95="STD",AE$95="A",AE$95="AES",AE$95="F",AE$95="Fiber")," ",IF(OR(AE$95="E",AE$95="EMB"),IF(MOD(AE98,9)=1,"—",16*AE98-15),IF(OR(AE$95="M",AE$95="MADI"),(AE$92-1)*288+17,IF(OR(AE$95="IPO",AE$95="IP out"),IF(MOD(AE98-1,18)&lt;=9,"—",16*AE98-15),"Err"))))</f>
        <v>—</v>
      </c>
      <c r="AF99" s="7" t="str">
        <f>IF(OR(AE$95="M3",AE$95="S",AE$95="",AE$95="STD",AE$95="A",AE$95="AES",AE$95="F",AE$95="Fiber"),
IF(AND(AE$95="M3",MOD(AE98-1,9)=0),"Coax"," "),  IF(OR(AE$95="E",AE$95="EMB"),IF(MOD(AE98,9)=1,"—",16*AE98),IF(OR(AE$95="M",AE$95="MADI"),(AE$92-1)*288+80,
IF(OR(AE$95="IPO",AE$95="IP out"),IF(MOD(AE98-1,18)&lt;=9,"—",16*AE98-15),"Err"))))</f>
        <v>—</v>
      </c>
      <c r="AG99" s="9" t="str">
        <f>IF(OR(AG$95="M3", AG$95="S",AG$95="",AG$95="STD",AG$95="A",AG$95="AES",AG$95="F",AG$95="Fiber")," ",IF(OR(AG$95="E",AG$95="EMB"),IF(MOD(AG98,9)=1,"—",16*AG98-15),IF(OR(AG$95="M",AG$95="MADI"),(AG$92-1)*288+17,IF(OR(AG$95="IPO",AG$95="IP out"),IF(MOD(AG98-1,18)&lt;=9,"—",16*AG98-15),"Err"))))</f>
        <v>—</v>
      </c>
      <c r="AH99" s="7" t="str">
        <f>IF(OR(AG$95="M3",AG$95="S",AG$95="",AG$95="STD",AG$95="A",AG$95="AES",AG$95="F",AG$95="Fiber"),
IF(AND(AG$95="M3",MOD(AG98-1,9)=0),"Coax"," "),  IF(OR(AG$95="E",AG$95="EMB"),IF(MOD(AG98,9)=1,"—",16*AG98),IF(OR(AG$95="M",AG$95="MADI"),(AG$92-1)*288+80,
IF(OR(AG$95="IPO",AG$95="IP out"),IF(MOD(AG98-1,18)&lt;=9,"—",16*AG98-15),"Err"))))</f>
        <v>—</v>
      </c>
      <c r="AI99" s="9" t="str">
        <f>IF(OR(AI$95="M3", AI$95="S",AI$95="",AI$95="STD",AI$95="A",AI$95="AES",AI$95="F",AI$95="Fiber")," ",IF(OR(AI$95="E",AI$95="EMB"),IF(MOD(AI98,9)=1,"—",16*AI98-15),IF(OR(AI$95="M",AI$95="MADI"),(AI$92-1)*288+17,IF(OR(AI$95="IPO",AI$95="IP out"),IF(MOD(AI98-1,18)&lt;=9,"—",16*AI98-15),"Err"))))</f>
        <v xml:space="preserve"> </v>
      </c>
      <c r="AJ99" s="7" t="str">
        <f>IF(OR(AI$95="M3",AI$95="S",AI$95="",AI$95="STD",AI$95="A",AI$95="AES",AI$95="F",AI$95="Fiber"),
IF(AND(AI$95="M3",MOD(AI98-1,9)=0),"Coax"," "),  IF(OR(AI$95="E",AI$95="EMB"),IF(MOD(AI98,9)=1,"—",16*AI98),IF(OR(AI$95="M",AI$95="MADI"),(AI$92-1)*288+80,
IF(OR(AI$95="IPO",AI$95="IP out"),IF(MOD(AI98-1,18)&lt;=9,"—",16*AI98-15),"Err"))))</f>
        <v xml:space="preserve"> </v>
      </c>
      <c r="AK99" s="9" t="str">
        <f>IF(OR(AK$95="M3", AK$95="S",AK$95="",AK$95="STD",AK$95="A",AK$95="AES",AK$95="F",AK$95="Fiber")," ",IF(OR(AK$95="E",AK$95="EMB"),IF(MOD(AK98,9)=1,"—",16*AK98-15),IF(OR(AK$95="M",AK$95="MADI"),(AK$92-1)*288+17,IF(OR(AK$95="IPO",AK$95="IP out"),IF(MOD(AK98-1,18)&lt;=9,"—",16*AK98-15),"Err"))))</f>
        <v xml:space="preserve"> </v>
      </c>
      <c r="AL99" s="7" t="str">
        <f>IF(OR(AK$95="M3",AK$95="S",AK$95="",AK$95="STD",AK$95="A",AK$95="AES",AK$95="F",AK$95="Fiber"),
IF(AND(AK$95="M3",MOD(AK98-1,9)=0),"Coax"," "),  IF(OR(AK$95="E",AK$95="EMB"),IF(MOD(AK98,9)=1,"—",16*AK98),IF(OR(AK$95="M",AK$95="MADI"),(AK$92-1)*288+80,
IF(OR(AK$95="IPO",AK$95="IP out"),IF(MOD(AK98-1,18)&lt;=9,"—",16*AK98-15),"Err"))))</f>
        <v xml:space="preserve"> </v>
      </c>
      <c r="AM99" s="9" t="str">
        <f>IF(OR(AM$95="M3", AM$95="S",AM$95="",AM$95="STD",AM$95="A",AM$95="AES",AM$95="F",AM$95="Fiber")," ",IF(OR(AM$95="E",AM$95="EMB"),IF(MOD(AM98,9)=1,"—",16*AM98-15),IF(OR(AM$95="M",AM$95="MADI"),(AM$92-1)*288+17,IF(OR(AM$95="IPO",AM$95="IP out"),IF(MOD(AM98-1,18)&lt;=9,"—",16*AM98-15),"Err"))))</f>
        <v xml:space="preserve"> </v>
      </c>
      <c r="AN99" s="7" t="str">
        <f>IF(OR(AM$95="M3",AM$95="S",AM$95="",AM$95="STD",AM$95="A",AM$95="AES",AM$95="F",AM$95="Fiber"),
IF(AND(AM$95="M3",MOD(AM98-1,9)=0),"Coax"," "),  IF(OR(AM$95="E",AM$95="EMB"),IF(MOD(AM98,9)=1,"—",16*AM98),IF(OR(AM$95="M",AM$95="MADI"),(AM$92-1)*288+80,
IF(OR(AM$95="IPO",AM$95="IP out"),IF(MOD(AM98-1,18)&lt;=9,"—",16*AM98-15),"Err"))))</f>
        <v xml:space="preserve"> </v>
      </c>
      <c r="AO99" s="9">
        <f>IF(OR(AO$95="M3", AO$95="S",AO$95="",AO$95="STD",AO$95="A",AO$95="AES",AO$95="F",AO$95="Fiber")," ",IF(OR(AO$95="E",AO$95="EMB"),IF(MOD(AO98,9)=1,"—",16*AO98-15),IF(OR(AO$95="M",AO$95="MADI"),(AO$92-1)*288+17,IF(OR(AO$95="IPO",AO$95="IP out"),IF(MOD(AO98-1,18)&lt;=9,"—",16*AO98-15),"Err"))))</f>
        <v>7793</v>
      </c>
      <c r="AP99" s="7">
        <f>IF(OR(AO$95="M3",AO$95="S",AO$95="",AO$95="STD",AO$95="A",AO$95="AES",AO$95="F",AO$95="Fiber"),
IF(AND(AO$95="M3",MOD(AO98-1,9)=0),"Coax"," "),  IF(OR(AO$95="E",AO$95="EMB"),IF(MOD(AO98,9)=1,"—",16*AO98),IF(OR(AO$95="M",AO$95="MADI"),(AO$92-1)*288+80,
IF(OR(AO$95="IPO",AO$95="IP out"),IF(MOD(AO98-1,18)&lt;=9,"—",16*AO98-15),"Err"))))</f>
        <v>7856</v>
      </c>
      <c r="AQ99" s="9">
        <f>IF(OR(AQ$95="M3", AQ$95="S",AQ$95="",AQ$95="STD",AQ$95="A",AQ$95="AES",AQ$95="F",AQ$95="Fiber")," ",IF(OR(AQ$95="E",AQ$95="EMB"),IF(MOD(AQ98,9)=1,"—",16*AQ98-15),IF(OR(AQ$95="M",AQ$95="MADI"),(AQ$92-1)*288+17,IF(OR(AQ$95="IPO",AQ$95="IP out"),IF(MOD(AQ98-1,18)&lt;=9,"—",16*AQ98-15),"Err"))))</f>
        <v>7505</v>
      </c>
      <c r="AR99" s="7">
        <f>IF(OR(AQ$95="M3",AQ$95="S",AQ$95="",AQ$95="STD",AQ$95="A",AQ$95="AES",AQ$95="F",AQ$95="Fiber"),
IF(AND(AQ$95="M3",MOD(AQ98-1,9)=0),"Coax"," "),  IF(OR(AQ$95="E",AQ$95="EMB"),IF(MOD(AQ98,9)=1,"—",16*AQ98),IF(OR(AQ$95="M",AQ$95="MADI"),(AQ$92-1)*288+80,
IF(OR(AQ$95="IPO",AQ$95="IP out"),IF(MOD(AQ98-1,18)&lt;=9,"—",16*AQ98-15),"Err"))))</f>
        <v>7520</v>
      </c>
      <c r="AS99" s="9" t="str">
        <f>IF(OR(AS$95="M3", AS$95="S",AS$95="",AS$95="STD",AS$95="A",AS$95="AES",AS$95="F",AS$95="Fiber")," ",IF(OR(AS$95="E",AS$95="EMB"),IF(MOD(AS98,9)=1,"—",16*AS98-15),IF(OR(AS$95="M",AS$95="MADI"),(AS$92-1)*288+17,IF(OR(AS$95="IPO",AS$95="IP out"),IF(MOD(AS98-1,18)&lt;=9,"—",16*AS98-15),"Err"))))</f>
        <v xml:space="preserve"> </v>
      </c>
      <c r="AT99" s="7" t="str">
        <f>IF(OR(AS$95="M3",AS$95="S",AS$95="",AS$95="STD",AS$95="A",AS$95="AES",AS$95="F",AS$95="Fiber"),
IF(AND(AS$95="M3",MOD(AS98-1,9)=0),"Coax"," "),  IF(OR(AS$95="E",AS$95="EMB"),IF(MOD(AS98,9)=1,"—",16*AS98),IF(OR(AS$95="M",AS$95="MADI"),(AS$92-1)*288+80,
IF(OR(AS$95="IPO",AS$95="IP out"),IF(MOD(AS98-1,18)&lt;=9,"—",16*AS98-15),"Err"))))</f>
        <v xml:space="preserve"> </v>
      </c>
      <c r="AU99" s="9" t="str">
        <f>IF(OR(AU$95="M3", AU$95="S",AU$95="",AU$95="STD",AU$95="A",AU$95="AES",AU$95="F",AU$95="Fiber")," ",IF(OR(AU$95="E",AU$95="EMB"),IF(MOD(AU98,9)=1,"—",16*AU98-15),IF(OR(AU$95="M",AU$95="MADI"),(AU$92-1)*288+17,IF(OR(AU$95="IPO",AU$95="IP out"),IF(MOD(AU98-1,18)&lt;=9,"—",16*AU98-15),"Err"))))</f>
        <v xml:space="preserve"> </v>
      </c>
      <c r="AV99" s="7" t="str">
        <f>IF(OR(AU$95="M3",AU$95="S",AU$95="",AU$95="STD",AU$95="A",AU$95="AES",AU$95="F",AU$95="Fiber"),
IF(AND(AU$95="M3",MOD(AU98-1,9)=0),"Coax"," "),  IF(OR(AU$95="E",AU$95="EMB"),IF(MOD(AU98,9)=1,"—",16*AU98),IF(OR(AU$95="M",AU$95="MADI"),(AU$92-1)*288+80,
IF(OR(AU$95="IPO",AU$95="IP out"),IF(MOD(AU98-1,18)&lt;=9,"—",16*AU98-15),"Err"))))</f>
        <v xml:space="preserve"> </v>
      </c>
      <c r="AW99" s="9" t="str">
        <f>IF(OR(AW$95="M3", AW$95="S",AW$95="",AW$95="STD",AW$95="A",AW$95="AES",AW$95="F",AW$95="Fiber")," ",IF(OR(AW$95="E",AW$95="EMB"),IF(MOD(AW98,9)=1,"—",16*AW98-15),IF(OR(AW$95="M",AW$95="MADI"),(AW$92-1)*288+17,IF(OR(AW$95="IPO",AW$95="IP out"),IF(MOD(AW98-1,18)&lt;=9,"—",16*AW98-15),"Err"))))</f>
        <v>—</v>
      </c>
      <c r="AX99" s="7" t="str">
        <f>IF(OR(AW$95="M3",AW$95="S",AW$95="",AW$95="STD",AW$95="A",AW$95="AES",AW$95="F",AW$95="Fiber"),
IF(AND(AW$95="M3",MOD(AW98-1,9)=0),"Coax"," "),  IF(OR(AW$95="E",AW$95="EMB"),IF(MOD(AW98,9)=1,"—",16*AW98),IF(OR(AW$95="M",AW$95="MADI"),(AW$92-1)*288+80,
IF(OR(AW$95="IPO",AW$95="IP out"),IF(MOD(AW98-1,18)&lt;=9,"—",16*AW98-15),"Err"))))</f>
        <v>—</v>
      </c>
      <c r="AY99" s="9" t="str">
        <f>IF(OR(AY$95="M3", AY$95="S",AY$95="",AY$95="STD",AY$95="A",AY$95="AES",AY$95="F",AY$95="Fiber")," ",IF(OR(AY$95="E",AY$95="EMB"),IF(MOD(AY98,9)=1,"—",16*AY98-15),IF(OR(AY$95="M",AY$95="MADI"),(AY$92-1)*288+17,IF(OR(AY$95="IPO",AY$95="IP out"),IF(MOD(AY98-1,18)&lt;=9,"—",16*AY98-15),"Err"))))</f>
        <v xml:space="preserve"> </v>
      </c>
      <c r="AZ99" s="7" t="str">
        <f>IF(OR(AY$95="M3",AY$95="S",AY$95="",AY$95="STD",AY$95="A",AY$95="AES",AY$95="F",AY$95="Fiber"),
IF(AND(AY$95="M3",MOD(AY98-1,9)=0),"Coax"," "),  IF(OR(AY$95="E",AY$95="EMB"),IF(MOD(AY98,9)=1,"—",16*AY98),IF(OR(AY$95="M",AY$95="MADI"),(AY$92-1)*288+80,
IF(OR(AY$95="IPO",AY$95="IP out"),IF(MOD(AY98-1,18)&lt;=9,"—",16*AY98-15),"Err"))))</f>
        <v xml:space="preserve"> </v>
      </c>
      <c r="BA99" s="9" t="str">
        <f>IF(OR(BA$95="M3", BA$95="S",BA$95="",BA$95="STD",BA$95="A",BA$95="AES",BA$95="F",BA$95="Fiber")," ",IF(OR(BA$95="E",BA$95="EMB"),IF(MOD(BA98,9)=1,"—",16*BA98-15),IF(OR(BA$95="M",BA$95="MADI"),(BA$92-1)*288+17,IF(OR(BA$95="IPO",BA$95="IP out"),IF(MOD(BA98-1,18)&lt;=9,"—",16*BA98-15),"Err"))))</f>
        <v xml:space="preserve"> </v>
      </c>
      <c r="BB99" s="7" t="str">
        <f>IF(OR(BA$95="M3",BA$95="S",BA$95="",BA$95="STD",BA$95="A",BA$95="AES",BA$95="F",BA$95="Fiber"),
IF(AND(BA$95="M3",MOD(BA98-1,9)=0),"Coax"," "),  IF(OR(BA$95="E",BA$95="EMB"),IF(MOD(BA98,9)=1,"—",16*BA98),IF(OR(BA$95="M",BA$95="MADI"),(BA$92-1)*288+80,
IF(OR(BA$95="IPO",BA$95="IP out"),IF(MOD(BA98-1,18)&lt;=9,"—",16*BA98-15),"Err"))))</f>
        <v xml:space="preserve"> </v>
      </c>
      <c r="BC99" s="9" t="str">
        <f>IF(OR(BC$95="M3", BC$95="S",BC$95="",BC$95="STD",BC$95="A",BC$95="AES",BC$95="F",BC$95="Fiber")," ",IF(OR(BC$95="E",BC$95="EMB"),IF(MOD(BC98,9)=1,"—",16*BC98-15),IF(OR(BC$95="M",BC$95="MADI"),(BC$92-1)*288+17,IF(OR(BC$95="IPO",BC$95="IP out"),IF(MOD(BC98-1,18)&lt;=9,"—",16*BC98-15),"Err"))))</f>
        <v xml:space="preserve"> </v>
      </c>
      <c r="BD99" s="7" t="str">
        <f>IF(OR(BC$95="M3",BC$95="S",BC$95="",BC$95="STD",BC$95="A",BC$95="AES",BC$95="F",BC$95="Fiber"),
IF(AND(BC$95="M3",MOD(BC98-1,9)=0),"Coax"," "),  IF(OR(BC$95="E",BC$95="EMB"),IF(MOD(BC98,9)=1,"—",16*BC98),IF(OR(BC$95="M",BC$95="MADI"),(BC$92-1)*288+80,
IF(OR(BC$95="IPO",BC$95="IP out"),IF(MOD(BC98-1,18)&lt;=9,"—",16*BC98-15),"Err"))))</f>
        <v xml:space="preserve"> </v>
      </c>
      <c r="BE99" s="9">
        <f>IF(OR(BE$95="M3", BE$95="S",BE$95="",BE$95="STD",BE$95="A",BE$95="AES",BE$95="F",BE$95="Fiber")," ",IF(OR(BE$95="E",BE$95="EMB"),IF(MOD(BE98,9)=1,"—",16*BE98-15),IF(OR(BE$95="M",BE$95="MADI"),(BE$92-1)*288+17,IF(OR(BE$95="IPO",BE$95="IP out"),IF(MOD(BE98-1,18)&lt;=9,"—",16*BE98-15),"Err"))))</f>
        <v>3185</v>
      </c>
      <c r="BF99" s="7">
        <f>IF(OR(BE$95="M3",BE$95="S",BE$95="",BE$95="STD",BE$95="A",BE$95="AES",BE$95="F",BE$95="Fiber"),
IF(AND(BE$95="M3",MOD(BE98-1,9)=0),"Coax"," "),  IF(OR(BE$95="E",BE$95="EMB"),IF(MOD(BE98,9)=1,"—",16*BE98),IF(OR(BE$95="M",BE$95="MADI"),(BE$92-1)*288+80,
IF(OR(BE$95="IPO",BE$95="IP out"),IF(MOD(BE98-1,18)&lt;=9,"—",16*BE98-15),"Err"))))</f>
        <v>3248</v>
      </c>
      <c r="BG99" s="9">
        <f>IF(OR(BG$95="M3", BG$95="S",BG$95="",BG$95="STD",BG$95="A",BG$95="AES",BG$95="F",BG$95="Fiber")," ",IF(OR(BG$95="E",BG$95="EMB"),IF(MOD(BG98,9)=1,"—",16*BG98-15),IF(OR(BG$95="M",BG$95="MADI"),(BG$92-1)*288+17,IF(OR(BG$95="IPO",BG$95="IP out"),IF(MOD(BG98-1,18)&lt;=9,"—",16*BG98-15),"Err"))))</f>
        <v>2897</v>
      </c>
      <c r="BH99" s="7">
        <f>IF(OR(BG$95="M3",BG$95="S",BG$95="",BG$95="STD",BG$95="A",BG$95="AES",BG$95="F",BG$95="Fiber"),
IF(AND(BG$95="M3",MOD(BG98-1,9)=0),"Coax"," "),  IF(OR(BG$95="E",BG$95="EMB"),IF(MOD(BG98,9)=1,"—",16*BG98),IF(OR(BG$95="M",BG$95="MADI"),(BG$92-1)*288+80,
IF(OR(BG$95="IPO",BG$95="IP out"),IF(MOD(BG98-1,18)&lt;=9,"—",16*BG98-15),"Err"))))</f>
        <v>2912</v>
      </c>
      <c r="BI99" s="9" t="str">
        <f>IF(OR(BI$95="M3", BI$95="S",BI$95="",BI$95="STD",BI$95="A",BI$95="AES",BI$95="F",BI$95="Fiber")," ",IF(OR(BI$95="E",BI$95="EMB"),IF(MOD(BI98,9)=1,"—",16*BI98-15),IF(OR(BI$95="M",BI$95="MADI"),(BI$92-1)*288+17,IF(OR(BI$95="IPO",BI$95="IP out"),IF(MOD(BI98-1,18)&lt;=9,"—",16*BI98-15),"Err"))))</f>
        <v xml:space="preserve"> </v>
      </c>
      <c r="BJ99" s="7" t="str">
        <f>IF(OR(BI$95="M3",BI$95="S",BI$95="",BI$95="STD",BI$95="A",BI$95="AES",BI$95="F",BI$95="Fiber"),
IF(AND(BI$95="M3",MOD(BI98-1,9)=0),"Coax"," "),  IF(OR(BI$95="E",BI$95="EMB"),IF(MOD(BI98,9)=1,"—",16*BI98),IF(OR(BI$95="M",BI$95="MADI"),(BI$92-1)*288+80,
IF(OR(BI$95="IPO",BI$95="IP out"),IF(MOD(BI98-1,18)&lt;=9,"—",16*BI98-15),"Err"))))</f>
        <v xml:space="preserve"> </v>
      </c>
      <c r="BK99" s="9" t="str">
        <f>IF(OR(BK$95="M3", BK$95="S",BK$95="",BK$95="STD",BK$95="A",BK$95="AES",BK$95="F",BK$95="Fiber")," ",IF(OR(BK$95="E",BK$95="EMB"),IF(MOD(BK98,9)=1,"—",16*BK98-15),IF(OR(BK$95="M",BK$95="MADI"),(BK$92-1)*288+17,IF(OR(BK$95="IPO",BK$95="IP out"),IF(MOD(BK98-1,18)&lt;=9,"—",16*BK98-15),"Err"))))</f>
        <v xml:space="preserve"> </v>
      </c>
      <c r="BL99" s="7" t="str">
        <f>IF(OR(BK$95="M3",BK$95="S",BK$95="",BK$95="STD",BK$95="A",BK$95="AES",BK$95="F",BK$95="Fiber"),
IF(AND(BK$95="M3",MOD(BK98-1,9)=0),"Coax"," "),  IF(OR(BK$95="E",BK$95="EMB"),IF(MOD(BK98,9)=1,"—",16*BK98),IF(OR(BK$95="M",BK$95="MADI"),(BK$92-1)*288+80,
IF(OR(BK$95="IPO",BK$95="IP out"),IF(MOD(BK98-1,18)&lt;=9,"—",16*BK98-15),"Err"))))</f>
        <v xml:space="preserve"> </v>
      </c>
      <c r="BM99" s="11"/>
      <c r="BN99" s="13" t="s">
        <v>17</v>
      </c>
    </row>
    <row r="100" spans="1:66" x14ac:dyDescent="0.25">
      <c r="A100" s="41">
        <f>(A$92)*18-15</f>
        <v>1137</v>
      </c>
      <c r="B100" s="42"/>
      <c r="C100" s="41">
        <f>(C$92)*18-15</f>
        <v>1119</v>
      </c>
      <c r="D100" s="42"/>
      <c r="E100" s="41">
        <f>(E$92)*18-15</f>
        <v>1101</v>
      </c>
      <c r="F100" s="42"/>
      <c r="G100" s="41">
        <f>(G$92)*18-15</f>
        <v>1083</v>
      </c>
      <c r="H100" s="42"/>
      <c r="I100" s="41">
        <f>(I$92)*18-15</f>
        <v>1065</v>
      </c>
      <c r="J100" s="42"/>
      <c r="K100" s="41">
        <f>(K$92)*18-15</f>
        <v>1047</v>
      </c>
      <c r="L100" s="42"/>
      <c r="M100" s="41">
        <f>(M$92)*18-15</f>
        <v>1029</v>
      </c>
      <c r="N100" s="42"/>
      <c r="O100" s="41">
        <f>(O$92)*18-15</f>
        <v>1011</v>
      </c>
      <c r="P100" s="42"/>
      <c r="Q100" s="10">
        <f>(Q$92)*18-15</f>
        <v>849</v>
      </c>
      <c r="R100" s="39"/>
      <c r="S100" s="10">
        <f>(S$92)*18-15</f>
        <v>831</v>
      </c>
      <c r="T100" s="39"/>
      <c r="U100" s="10">
        <f>(U$92)*18-15</f>
        <v>813</v>
      </c>
      <c r="V100" s="39"/>
      <c r="W100" s="10">
        <f>(W$92)*18-15</f>
        <v>795</v>
      </c>
      <c r="X100" s="39"/>
      <c r="Y100" s="10">
        <f>(Y$92)*18-15</f>
        <v>777</v>
      </c>
      <c r="Z100" s="39"/>
      <c r="AA100" s="10">
        <f>(AA$92)*18-15</f>
        <v>759</v>
      </c>
      <c r="AB100" s="39"/>
      <c r="AC100" s="10">
        <f>(AC$92)*18-15</f>
        <v>741</v>
      </c>
      <c r="AD100" s="39"/>
      <c r="AE100" s="10">
        <f>(AE$92)*18-15</f>
        <v>723</v>
      </c>
      <c r="AF100" s="39"/>
      <c r="AG100" s="10">
        <f>(AG$92)*18-15</f>
        <v>561</v>
      </c>
      <c r="AH100" s="39"/>
      <c r="AI100" s="10">
        <f>(AI$92)*18-15</f>
        <v>543</v>
      </c>
      <c r="AJ100" s="39"/>
      <c r="AK100" s="10">
        <f>(AK$92)*18-15</f>
        <v>525</v>
      </c>
      <c r="AL100" s="39"/>
      <c r="AM100" s="10">
        <f>(AM$92)*18-15</f>
        <v>507</v>
      </c>
      <c r="AN100" s="39"/>
      <c r="AO100" s="10">
        <f>(AO$92)*18-15</f>
        <v>489</v>
      </c>
      <c r="AP100" s="39"/>
      <c r="AQ100" s="10">
        <f>(AQ$92)*18-15</f>
        <v>471</v>
      </c>
      <c r="AR100" s="39"/>
      <c r="AS100" s="10">
        <f>(AS$92)*18-15</f>
        <v>453</v>
      </c>
      <c r="AT100" s="39"/>
      <c r="AU100" s="10">
        <f>(AU$92)*18-15</f>
        <v>435</v>
      </c>
      <c r="AV100" s="39"/>
      <c r="AW100" s="10">
        <f>(AW$92)*18-15</f>
        <v>273</v>
      </c>
      <c r="AX100" s="39"/>
      <c r="AY100" s="10">
        <f>(AY$92)*18-15</f>
        <v>255</v>
      </c>
      <c r="AZ100" s="39"/>
      <c r="BA100" s="10">
        <f>(BA$92)*18-15</f>
        <v>237</v>
      </c>
      <c r="BB100" s="39"/>
      <c r="BC100" s="10">
        <f>(BC$92)*18-15</f>
        <v>219</v>
      </c>
      <c r="BD100" s="39"/>
      <c r="BE100" s="10">
        <f>(BE$92)*18-15</f>
        <v>201</v>
      </c>
      <c r="BF100" s="39"/>
      <c r="BG100" s="10">
        <f>(BG$92)*18-15</f>
        <v>183</v>
      </c>
      <c r="BH100" s="39"/>
      <c r="BI100" s="10">
        <f>(BI$92)*18-15</f>
        <v>165</v>
      </c>
      <c r="BJ100" s="39"/>
      <c r="BK100" s="10">
        <f>(BK$92)*18-15</f>
        <v>147</v>
      </c>
      <c r="BL100" s="26"/>
      <c r="BM100" s="3"/>
      <c r="BN100" s="15" t="s">
        <v>26</v>
      </c>
    </row>
    <row r="101" spans="1:66" x14ac:dyDescent="0.25">
      <c r="A101" s="9" t="str">
        <f>IF(OR(A$95="M3", A$95="S",A$95="",A$95="STD",A$95="A",A$95="AES",A$95="F",A$95="Fiber")," ",IF(OR(A$95="E",A$95="EMB"),IF(MOD(A100,9)=1,"—",16*A100-15),IF(OR(A$95="M",A$95="MADI"),(A$92-1)*288+17,IF(OR(A$95="IPO",A$95="IP out"),IF(MOD(A100-1,18)&lt;=9,"—",16*A100-15),"Err"))))</f>
        <v>—</v>
      </c>
      <c r="B101" s="7" t="str">
        <f>IF(OR(A$95="M3",A$95="S",A$95="",A$95="STD",A$95="A",A$95="AES",A$95="F",A$95="Fiber"),
IF(AND(A$95="M3",MOD(A100-1,9)=0),"Coax"," "),  IF(OR(A$95="E",A$95="EMB"),IF(MOD(A100,9)=1,"—",16*A100),IF(OR(A$95="M",A$95="MADI"),(A$92-1)*288+80,
IF(OR(A$95="IPO",A$95="IP out"),IF(MOD(A100-1,18)&lt;=9,"—",16*A100-15),"Err"))))</f>
        <v>—</v>
      </c>
      <c r="C101" s="9" t="str">
        <f>IF(OR(C$95="M3", C$95="S",C$95="",C$95="STD",C$95="A",C$95="AES",C$95="F",C$95="Fiber")," ",IF(OR(C$95="E",C$95="EMB"),IF(MOD(C100,9)=1,"—",16*C100-15),IF(OR(C$95="M",C$95="MADI"),(C$92-1)*288+17,IF(OR(C$95="IPO",C$95="IP out"),IF(MOD(C100-1,18)&lt;=9,"—",16*C100-15),"Err"))))</f>
        <v>—</v>
      </c>
      <c r="D101" s="7" t="str">
        <f>IF(OR(C$95="M3",C$95="S",C$95="",C$95="STD",C$95="A",C$95="AES",C$95="F",C$95="Fiber"),
IF(AND(C$95="M3",MOD(C100-1,9)=0),"Coax"," "),  IF(OR(C$95="E",C$95="EMB"),IF(MOD(C100,9)=1,"—",16*C100),IF(OR(C$95="M",C$95="MADI"),(C$92-1)*288+80,
IF(OR(C$95="IPO",C$95="IP out"),IF(MOD(C100-1,18)&lt;=9,"—",16*C100-15),"Err"))))</f>
        <v>—</v>
      </c>
      <c r="E101" s="9" t="str">
        <f>IF(OR(E$95="M3", E$95="S",E$95="",E$95="STD",E$95="A",E$95="AES",E$95="F",E$95="Fiber")," ",IF(OR(E$95="E",E$95="EMB"),IF(MOD(E100,9)=1,"—",16*E100-15),IF(OR(E$95="M",E$95="MADI"),(E$92-1)*288+17,IF(OR(E$95="IPO",E$95="IP out"),IF(MOD(E100-1,18)&lt;=9,"—",16*E100-15),"Err"))))</f>
        <v>—</v>
      </c>
      <c r="F101" s="7" t="str">
        <f>IF(OR(E$95="M3",E$95="S",E$95="",E$95="STD",E$95="A",E$95="AES",E$95="F",E$95="Fiber"),
IF(AND(E$95="M3",MOD(E100-1,9)=0),"Coax"," "),  IF(OR(E$95="E",E$95="EMB"),IF(MOD(E100,9)=1,"—",16*E100),IF(OR(E$95="M",E$95="MADI"),(E$92-1)*288+80,
IF(OR(E$95="IPO",E$95="IP out"),IF(MOD(E100-1,18)&lt;=9,"—",16*E100-15),"Err"))))</f>
        <v>—</v>
      </c>
      <c r="G101" s="9" t="str">
        <f>IF(OR(G$95="M3", G$95="S",G$95="",G$95="STD",G$95="A",G$95="AES",G$95="F",G$95="Fiber")," ",IF(OR(G$95="E",G$95="EMB"),IF(MOD(G100,9)=1,"—",16*G100-15),IF(OR(G$95="M",G$95="MADI"),(G$92-1)*288+17,IF(OR(G$95="IPO",G$95="IP out"),IF(MOD(G100-1,18)&lt;=9,"—",16*G100-15),"Err"))))</f>
        <v>—</v>
      </c>
      <c r="H101" s="7" t="str">
        <f>IF(OR(G$95="M3",G$95="S",G$95="",G$95="STD",G$95="A",G$95="AES",G$95="F",G$95="Fiber"),
IF(AND(G$95="M3",MOD(G100-1,9)=0),"Coax"," "),  IF(OR(G$95="E",G$95="EMB"),IF(MOD(G100,9)=1,"—",16*G100),IF(OR(G$95="M",G$95="MADI"),(G$92-1)*288+80,
IF(OR(G$95="IPO",G$95="IP out"),IF(MOD(G100-1,18)&lt;=9,"—",16*G100-15),"Err"))))</f>
        <v>—</v>
      </c>
      <c r="I101" s="9" t="str">
        <f>IF(OR(I$95="M3", I$95="S",I$95="",I$95="STD",I$95="A",I$95="AES",I$95="F",I$95="Fiber")," ",IF(OR(I$95="E",I$95="EMB"),IF(MOD(I100,9)=1,"—",16*I100-15),IF(OR(I$95="M",I$95="MADI"),(I$92-1)*288+17,IF(OR(I$95="IPO",I$95="IP out"),IF(MOD(I100-1,18)&lt;=9,"—",16*I100-15),"Err"))))</f>
        <v>—</v>
      </c>
      <c r="J101" s="7" t="str">
        <f>IF(OR(I$95="M3",I$95="S",I$95="",I$95="STD",I$95="A",I$95="AES",I$95="F",I$95="Fiber"),
IF(AND(I$95="M3",MOD(I100-1,9)=0),"Coax"," "),  IF(OR(I$95="E",I$95="EMB"),IF(MOD(I100,9)=1,"—",16*I100),IF(OR(I$95="M",I$95="MADI"),(I$92-1)*288+80,
IF(OR(I$95="IPO",I$95="IP out"),IF(MOD(I100-1,18)&lt;=9,"—",16*I100-15),"Err"))))</f>
        <v>—</v>
      </c>
      <c r="K101" s="9" t="str">
        <f>IF(OR(K$95="M3", K$95="S",K$95="",K$95="STD",K$95="A",K$95="AES",K$95="F",K$95="Fiber")," ",IF(OR(K$95="E",K$95="EMB"),IF(MOD(K100,9)=1,"—",16*K100-15),IF(OR(K$95="M",K$95="MADI"),(K$92-1)*288+17,IF(OR(K$95="IPO",K$95="IP out"),IF(MOD(K100-1,18)&lt;=9,"—",16*K100-15),"Err"))))</f>
        <v>—</v>
      </c>
      <c r="L101" s="7" t="str">
        <f>IF(OR(K$95="M3",K$95="S",K$95="",K$95="STD",K$95="A",K$95="AES",K$95="F",K$95="Fiber"),
IF(AND(K$95="M3",MOD(K100-1,9)=0),"Coax"," "),  IF(OR(K$95="E",K$95="EMB"),IF(MOD(K100,9)=1,"—",16*K100),IF(OR(K$95="M",K$95="MADI"),(K$92-1)*288+80,
IF(OR(K$95="IPO",K$95="IP out"),IF(MOD(K100-1,18)&lt;=9,"—",16*K100-15),"Err"))))</f>
        <v>—</v>
      </c>
      <c r="M101" s="9" t="str">
        <f>IF(OR(M$95="M3", M$95="S",M$95="",M$95="STD",M$95="A",M$95="AES",M$95="F",M$95="Fiber")," ",IF(OR(M$95="E",M$95="EMB"),IF(MOD(M100,9)=1,"—",16*M100-15),IF(OR(M$95="M",M$95="MADI"),(M$92-1)*288+17,IF(OR(M$95="IPO",M$95="IP out"),IF(MOD(M100-1,18)&lt;=9,"—",16*M100-15),"Err"))))</f>
        <v>—</v>
      </c>
      <c r="N101" s="7" t="str">
        <f>IF(OR(M$95="M3",M$95="S",M$95="",M$95="STD",M$95="A",M$95="AES",M$95="F",M$95="Fiber"),
IF(AND(M$95="M3",MOD(M100-1,9)=0),"Coax"," "),  IF(OR(M$95="E",M$95="EMB"),IF(MOD(M100,9)=1,"—",16*M100),IF(OR(M$95="M",M$95="MADI"),(M$92-1)*288+80,
IF(OR(M$95="IPO",M$95="IP out"),IF(MOD(M100-1,18)&lt;=9,"—",16*M100-15),"Err"))))</f>
        <v>—</v>
      </c>
      <c r="O101" s="9" t="str">
        <f>IF(OR(O$95="M3", O$95="S",O$95="",O$95="STD",O$95="A",O$95="AES",O$95="F",O$95="Fiber")," ",IF(OR(O$95="E",O$95="EMB"),IF(MOD(O100,9)=1,"—",16*O100-15),IF(OR(O$95="M",O$95="MADI"),(O$92-1)*288+17,IF(OR(O$95="IPO",O$95="IP out"),IF(MOD(O100-1,18)&lt;=9,"—",16*O100-15),"Err"))))</f>
        <v>—</v>
      </c>
      <c r="P101" s="7" t="str">
        <f>IF(OR(O$95="M3",O$95="S",O$95="",O$95="STD",O$95="A",O$95="AES",O$95="F",O$95="Fiber"),
IF(AND(O$95="M3",MOD(O100-1,9)=0),"Coax"," "),  IF(OR(O$95="E",O$95="EMB"),IF(MOD(O100,9)=1,"—",16*O100),IF(OR(O$95="M",O$95="MADI"),(O$92-1)*288+80,
IF(OR(O$95="IPO",O$95="IP out"),IF(MOD(O100-1,18)&lt;=9,"—",16*O100-15),"Err"))))</f>
        <v>—</v>
      </c>
      <c r="Q101" s="9" t="str">
        <f>IF(OR(Q$95="M3", Q$95="S",Q$95="",Q$95="STD",Q$95="A",Q$95="AES",Q$95="F",Q$95="Fiber")," ",IF(OR(Q$95="E",Q$95="EMB"),IF(MOD(Q100,9)=1,"—",16*Q100-15),IF(OR(Q$95="M",Q$95="MADI"),(Q$92-1)*288+17,IF(OR(Q$95="IPO",Q$95="IP out"),IF(MOD(Q100-1,18)&lt;=9,"—",16*Q100-15),"Err"))))</f>
        <v>—</v>
      </c>
      <c r="R101" s="7" t="str">
        <f>IF(OR(Q$95="M3",Q$95="S",Q$95="",Q$95="STD",Q$95="A",Q$95="AES",Q$95="F",Q$95="Fiber"),
IF(AND(Q$95="M3",MOD(Q100-1,9)=0),"Coax"," "),  IF(OR(Q$95="E",Q$95="EMB"),IF(MOD(Q100,9)=1,"—",16*Q100),IF(OR(Q$95="M",Q$95="MADI"),(Q$92-1)*288+80,
IF(OR(Q$95="IPO",Q$95="IP out"),IF(MOD(Q100-1,18)&lt;=9,"—",16*Q100-15),"Err"))))</f>
        <v>—</v>
      </c>
      <c r="S101" s="9" t="str">
        <f>IF(OR(S$95="M3", S$95="S",S$95="",S$95="STD",S$95="A",S$95="AES",S$95="F",S$95="Fiber")," ",IF(OR(S$95="E",S$95="EMB"),IF(MOD(S100,9)=1,"—",16*S100-15),IF(OR(S$95="M",S$95="MADI"),(S$92-1)*288+17,IF(OR(S$95="IPO",S$95="IP out"),IF(MOD(S100-1,18)&lt;=9,"—",16*S100-15),"Err"))))</f>
        <v>—</v>
      </c>
      <c r="T101" s="7" t="str">
        <f>IF(OR(S$95="M3",S$95="S",S$95="",S$95="STD",S$95="A",S$95="AES",S$95="F",S$95="Fiber"),
IF(AND(S$95="M3",MOD(S100-1,9)=0),"Coax"," "),  IF(OR(S$95="E",S$95="EMB"),IF(MOD(S100,9)=1,"—",16*S100),IF(OR(S$95="M",S$95="MADI"),(S$92-1)*288+80,
IF(OR(S$95="IPO",S$95="IP out"),IF(MOD(S100-1,18)&lt;=9,"—",16*S100-15),"Err"))))</f>
        <v>—</v>
      </c>
      <c r="U101" s="9" t="str">
        <f>IF(OR(U$95="M3", U$95="S",U$95="",U$95="STD",U$95="A",U$95="AES",U$95="F",U$95="Fiber")," ",IF(OR(U$95="E",U$95="EMB"),IF(MOD(U100,9)=1,"—",16*U100-15),IF(OR(U$95="M",U$95="MADI"),(U$92-1)*288+17,IF(OR(U$95="IPO",U$95="IP out"),IF(MOD(U100-1,18)&lt;=9,"—",16*U100-15),"Err"))))</f>
        <v>—</v>
      </c>
      <c r="V101" s="7" t="str">
        <f>IF(OR(U$95="M3",U$95="S",U$95="",U$95="STD",U$95="A",U$95="AES",U$95="F",U$95="Fiber"),
IF(AND(U$95="M3",MOD(U100-1,9)=0),"Coax"," "),  IF(OR(U$95="E",U$95="EMB"),IF(MOD(U100,9)=1,"—",16*U100),IF(OR(U$95="M",U$95="MADI"),(U$92-1)*288+80,
IF(OR(U$95="IPO",U$95="IP out"),IF(MOD(U100-1,18)&lt;=9,"—",16*U100-15),"Err"))))</f>
        <v>—</v>
      </c>
      <c r="W101" s="9" t="str">
        <f>IF(OR(W$95="M3", W$95="S",W$95="",W$95="STD",W$95="A",W$95="AES",W$95="F",W$95="Fiber")," ",IF(OR(W$95="E",W$95="EMB"),IF(MOD(W100,9)=1,"—",16*W100-15),IF(OR(W$95="M",W$95="MADI"),(W$92-1)*288+17,IF(OR(W$95="IPO",W$95="IP out"),IF(MOD(W100-1,18)&lt;=9,"—",16*W100-15),"Err"))))</f>
        <v>—</v>
      </c>
      <c r="X101" s="7" t="str">
        <f>IF(OR(W$95="M3",W$95="S",W$95="",W$95="STD",W$95="A",W$95="AES",W$95="F",W$95="Fiber"),
IF(AND(W$95="M3",MOD(W100-1,9)=0),"Coax"," "),  IF(OR(W$95="E",W$95="EMB"),IF(MOD(W100,9)=1,"—",16*W100),IF(OR(W$95="M",W$95="MADI"),(W$92-1)*288+80,
IF(OR(W$95="IPO",W$95="IP out"),IF(MOD(W100-1,18)&lt;=9,"—",16*W100-15),"Err"))))</f>
        <v>—</v>
      </c>
      <c r="Y101" s="9" t="str">
        <f>IF(OR(Y$95="M3", Y$95="S",Y$95="",Y$95="STD",Y$95="A",Y$95="AES",Y$95="F",Y$95="Fiber")," ",IF(OR(Y$95="E",Y$95="EMB"),IF(MOD(Y100,9)=1,"—",16*Y100-15),IF(OR(Y$95="M",Y$95="MADI"),(Y$92-1)*288+17,IF(OR(Y$95="IPO",Y$95="IP out"),IF(MOD(Y100-1,18)&lt;=9,"—",16*Y100-15),"Err"))))</f>
        <v>—</v>
      </c>
      <c r="Z101" s="7" t="str">
        <f>IF(OR(Y$95="M3",Y$95="S",Y$95="",Y$95="STD",Y$95="A",Y$95="AES",Y$95="F",Y$95="Fiber"),
IF(AND(Y$95="M3",MOD(Y100-1,9)=0),"Coax"," "),  IF(OR(Y$95="E",Y$95="EMB"),IF(MOD(Y100,9)=1,"—",16*Y100),IF(OR(Y$95="M",Y$95="MADI"),(Y$92-1)*288+80,
IF(OR(Y$95="IPO",Y$95="IP out"),IF(MOD(Y100-1,18)&lt;=9,"—",16*Y100-15),"Err"))))</f>
        <v>—</v>
      </c>
      <c r="AA101" s="9" t="str">
        <f>IF(OR(AA$95="M3", AA$95="S",AA$95="",AA$95="STD",AA$95="A",AA$95="AES",AA$95="F",AA$95="Fiber")," ",IF(OR(AA$95="E",AA$95="EMB"),IF(MOD(AA100,9)=1,"—",16*AA100-15),IF(OR(AA$95="M",AA$95="MADI"),(AA$92-1)*288+17,IF(OR(AA$95="IPO",AA$95="IP out"),IF(MOD(AA100-1,18)&lt;=9,"—",16*AA100-15),"Err"))))</f>
        <v>—</v>
      </c>
      <c r="AB101" s="7" t="str">
        <f>IF(OR(AA$95="M3",AA$95="S",AA$95="",AA$95="STD",AA$95="A",AA$95="AES",AA$95="F",AA$95="Fiber"),
IF(AND(AA$95="M3",MOD(AA100-1,9)=0),"Coax"," "),  IF(OR(AA$95="E",AA$95="EMB"),IF(MOD(AA100,9)=1,"—",16*AA100),IF(OR(AA$95="M",AA$95="MADI"),(AA$92-1)*288+80,
IF(OR(AA$95="IPO",AA$95="IP out"),IF(MOD(AA100-1,18)&lt;=9,"—",16*AA100-15),"Err"))))</f>
        <v>—</v>
      </c>
      <c r="AC101" s="9" t="str">
        <f>IF(OR(AC$95="M3", AC$95="S",AC$95="",AC$95="STD",AC$95="A",AC$95="AES",AC$95="F",AC$95="Fiber")," ",IF(OR(AC$95="E",AC$95="EMB"),IF(MOD(AC100,9)=1,"—",16*AC100-15),IF(OR(AC$95="M",AC$95="MADI"),(AC$92-1)*288+17,IF(OR(AC$95="IPO",AC$95="IP out"),IF(MOD(AC100-1,18)&lt;=9,"—",16*AC100-15),"Err"))))</f>
        <v>—</v>
      </c>
      <c r="AD101" s="7" t="str">
        <f>IF(OR(AC$95="M3",AC$95="S",AC$95="",AC$95="STD",AC$95="A",AC$95="AES",AC$95="F",AC$95="Fiber"),
IF(AND(AC$95="M3",MOD(AC100-1,9)=0),"Coax"," "),  IF(OR(AC$95="E",AC$95="EMB"),IF(MOD(AC100,9)=1,"—",16*AC100),IF(OR(AC$95="M",AC$95="MADI"),(AC$92-1)*288+80,
IF(OR(AC$95="IPO",AC$95="IP out"),IF(MOD(AC100-1,18)&lt;=9,"—",16*AC100-15),"Err"))))</f>
        <v>—</v>
      </c>
      <c r="AE101" s="9" t="str">
        <f>IF(OR(AE$95="M3", AE$95="S",AE$95="",AE$95="STD",AE$95="A",AE$95="AES",AE$95="F",AE$95="Fiber")," ",IF(OR(AE$95="E",AE$95="EMB"),IF(MOD(AE100,9)=1,"—",16*AE100-15),IF(OR(AE$95="M",AE$95="MADI"),(AE$92-1)*288+17,IF(OR(AE$95="IPO",AE$95="IP out"),IF(MOD(AE100-1,18)&lt;=9,"—",16*AE100-15),"Err"))))</f>
        <v>—</v>
      </c>
      <c r="AF101" s="7" t="str">
        <f>IF(OR(AE$95="M3",AE$95="S",AE$95="",AE$95="STD",AE$95="A",AE$95="AES",AE$95="F",AE$95="Fiber"),
IF(AND(AE$95="M3",MOD(AE100-1,9)=0),"Coax"," "),  IF(OR(AE$95="E",AE$95="EMB"),IF(MOD(AE100,9)=1,"—",16*AE100),IF(OR(AE$95="M",AE$95="MADI"),(AE$92-1)*288+80,
IF(OR(AE$95="IPO",AE$95="IP out"),IF(MOD(AE100-1,18)&lt;=9,"—",16*AE100-15),"Err"))))</f>
        <v>—</v>
      </c>
      <c r="AG101" s="9" t="str">
        <f>IF(OR(AG$95="M3", AG$95="S",AG$95="",AG$95="STD",AG$95="A",AG$95="AES",AG$95="F",AG$95="Fiber")," ",IF(OR(AG$95="E",AG$95="EMB"),IF(MOD(AG100,9)=1,"—",16*AG100-15),IF(OR(AG$95="M",AG$95="MADI"),(AG$92-1)*288+17,IF(OR(AG$95="IPO",AG$95="IP out"),IF(MOD(AG100-1,18)&lt;=9,"—",16*AG100-15),"Err"))))</f>
        <v>—</v>
      </c>
      <c r="AH101" s="7" t="str">
        <f>IF(OR(AG$95="M3",AG$95="S",AG$95="",AG$95="STD",AG$95="A",AG$95="AES",AG$95="F",AG$95="Fiber"),
IF(AND(AG$95="M3",MOD(AG100-1,9)=0),"Coax"," "),  IF(OR(AG$95="E",AG$95="EMB"),IF(MOD(AG100,9)=1,"—",16*AG100),IF(OR(AG$95="M",AG$95="MADI"),(AG$92-1)*288+80,
IF(OR(AG$95="IPO",AG$95="IP out"),IF(MOD(AG100-1,18)&lt;=9,"—",16*AG100-15),"Err"))))</f>
        <v>—</v>
      </c>
      <c r="AI101" s="9" t="str">
        <f>IF(OR(AI$95="M3", AI$95="S",AI$95="",AI$95="STD",AI$95="A",AI$95="AES",AI$95="F",AI$95="Fiber")," ",IF(OR(AI$95="E",AI$95="EMB"),IF(MOD(AI100,9)=1,"—",16*AI100-15),IF(OR(AI$95="M",AI$95="MADI"),(AI$92-1)*288+17,IF(OR(AI$95="IPO",AI$95="IP out"),IF(MOD(AI100-1,18)&lt;=9,"—",16*AI100-15),"Err"))))</f>
        <v xml:space="preserve"> </v>
      </c>
      <c r="AJ101" s="7" t="str">
        <f>IF(OR(AI$95="M3",AI$95="S",AI$95="",AI$95="STD",AI$95="A",AI$95="AES",AI$95="F",AI$95="Fiber"),
IF(AND(AI$95="M3",MOD(AI100-1,9)=0),"Coax"," "),  IF(OR(AI$95="E",AI$95="EMB"),IF(MOD(AI100,9)=1,"—",16*AI100),IF(OR(AI$95="M",AI$95="MADI"),(AI$92-1)*288+80,
IF(OR(AI$95="IPO",AI$95="IP out"),IF(MOD(AI100-1,18)&lt;=9,"—",16*AI100-15),"Err"))))</f>
        <v xml:space="preserve"> </v>
      </c>
      <c r="AK101" s="9" t="str">
        <f>IF(OR(AK$95="M3", AK$95="S",AK$95="",AK$95="STD",AK$95="A",AK$95="AES",AK$95="F",AK$95="Fiber")," ",IF(OR(AK$95="E",AK$95="EMB"),IF(MOD(AK100,9)=1,"—",16*AK100-15),IF(OR(AK$95="M",AK$95="MADI"),(AK$92-1)*288+17,IF(OR(AK$95="IPO",AK$95="IP out"),IF(MOD(AK100-1,18)&lt;=9,"—",16*AK100-15),"Err"))))</f>
        <v xml:space="preserve"> </v>
      </c>
      <c r="AL101" s="7" t="str">
        <f>IF(OR(AK$95="M3",AK$95="S",AK$95="",AK$95="STD",AK$95="A",AK$95="AES",AK$95="F",AK$95="Fiber"),
IF(AND(AK$95="M3",MOD(AK100-1,9)=0),"Coax"," "),  IF(OR(AK$95="E",AK$95="EMB"),IF(MOD(AK100,9)=1,"—",16*AK100),IF(OR(AK$95="M",AK$95="MADI"),(AK$92-1)*288+80,
IF(OR(AK$95="IPO",AK$95="IP out"),IF(MOD(AK100-1,18)&lt;=9,"—",16*AK100-15),"Err"))))</f>
        <v xml:space="preserve"> </v>
      </c>
      <c r="AM101" s="9" t="str">
        <f>IF(OR(AM$95="M3", AM$95="S",AM$95="",AM$95="STD",AM$95="A",AM$95="AES",AM$95="F",AM$95="Fiber")," ",IF(OR(AM$95="E",AM$95="EMB"),IF(MOD(AM100,9)=1,"—",16*AM100-15),IF(OR(AM$95="M",AM$95="MADI"),(AM$92-1)*288+17,IF(OR(AM$95="IPO",AM$95="IP out"),IF(MOD(AM100-1,18)&lt;=9,"—",16*AM100-15),"Err"))))</f>
        <v xml:space="preserve"> </v>
      </c>
      <c r="AN101" s="7" t="str">
        <f>IF(OR(AM$95="M3",AM$95="S",AM$95="",AM$95="STD",AM$95="A",AM$95="AES",AM$95="F",AM$95="Fiber"),
IF(AND(AM$95="M3",MOD(AM100-1,9)=0),"Coax"," "),  IF(OR(AM$95="E",AM$95="EMB"),IF(MOD(AM100,9)=1,"—",16*AM100),IF(OR(AM$95="M",AM$95="MADI"),(AM$92-1)*288+80,
IF(OR(AM$95="IPO",AM$95="IP out"),IF(MOD(AM100-1,18)&lt;=9,"—",16*AM100-15),"Err"))))</f>
        <v xml:space="preserve"> </v>
      </c>
      <c r="AO101" s="9">
        <f>IF(OR(AO$95="M3", AO$95="S",AO$95="",AO$95="STD",AO$95="A",AO$95="AES",AO$95="F",AO$95="Fiber")," ",IF(OR(AO$95="E",AO$95="EMB"),IF(MOD(AO100,9)=1,"—",16*AO100-15),IF(OR(AO$95="M",AO$95="MADI"),(AO$92-1)*288+17,IF(OR(AO$95="IPO",AO$95="IP out"),IF(MOD(AO100-1,18)&lt;=9,"—",16*AO100-15),"Err"))))</f>
        <v>7793</v>
      </c>
      <c r="AP101" s="7">
        <f>IF(OR(AO$95="M3",AO$95="S",AO$95="",AO$95="STD",AO$95="A",AO$95="AES",AO$95="F",AO$95="Fiber"),
IF(AND(AO$95="M3",MOD(AO100-1,9)=0),"Coax"," "),  IF(OR(AO$95="E",AO$95="EMB"),IF(MOD(AO100,9)=1,"—",16*AO100),IF(OR(AO$95="M",AO$95="MADI"),(AO$92-1)*288+80,
IF(OR(AO$95="IPO",AO$95="IP out"),IF(MOD(AO100-1,18)&lt;=9,"—",16*AO100-15),"Err"))))</f>
        <v>7856</v>
      </c>
      <c r="AQ101" s="9">
        <f>IF(OR(AQ$95="M3", AQ$95="S",AQ$95="",AQ$95="STD",AQ$95="A",AQ$95="AES",AQ$95="F",AQ$95="Fiber")," ",IF(OR(AQ$95="E",AQ$95="EMB"),IF(MOD(AQ100,9)=1,"—",16*AQ100-15),IF(OR(AQ$95="M",AQ$95="MADI"),(AQ$92-1)*288+17,IF(OR(AQ$95="IPO",AQ$95="IP out"),IF(MOD(AQ100-1,18)&lt;=9,"—",16*AQ100-15),"Err"))))</f>
        <v>7521</v>
      </c>
      <c r="AR101" s="7">
        <f>IF(OR(AQ$95="M3",AQ$95="S",AQ$95="",AQ$95="STD",AQ$95="A",AQ$95="AES",AQ$95="F",AQ$95="Fiber"),
IF(AND(AQ$95="M3",MOD(AQ100-1,9)=0),"Coax"," "),  IF(OR(AQ$95="E",AQ$95="EMB"),IF(MOD(AQ100,9)=1,"—",16*AQ100),IF(OR(AQ$95="M",AQ$95="MADI"),(AQ$92-1)*288+80,
IF(OR(AQ$95="IPO",AQ$95="IP out"),IF(MOD(AQ100-1,18)&lt;=9,"—",16*AQ100-15),"Err"))))</f>
        <v>7536</v>
      </c>
      <c r="AS101" s="9" t="str">
        <f>IF(OR(AS$95="M3", AS$95="S",AS$95="",AS$95="STD",AS$95="A",AS$95="AES",AS$95="F",AS$95="Fiber")," ",IF(OR(AS$95="E",AS$95="EMB"),IF(MOD(AS100,9)=1,"—",16*AS100-15),IF(OR(AS$95="M",AS$95="MADI"),(AS$92-1)*288+17,IF(OR(AS$95="IPO",AS$95="IP out"),IF(MOD(AS100-1,18)&lt;=9,"—",16*AS100-15),"Err"))))</f>
        <v xml:space="preserve"> </v>
      </c>
      <c r="AT101" s="7" t="str">
        <f>IF(OR(AS$95="M3",AS$95="S",AS$95="",AS$95="STD",AS$95="A",AS$95="AES",AS$95="F",AS$95="Fiber"),
IF(AND(AS$95="M3",MOD(AS100-1,9)=0),"Coax"," "),  IF(OR(AS$95="E",AS$95="EMB"),IF(MOD(AS100,9)=1,"—",16*AS100),IF(OR(AS$95="M",AS$95="MADI"),(AS$92-1)*288+80,
IF(OR(AS$95="IPO",AS$95="IP out"),IF(MOD(AS100-1,18)&lt;=9,"—",16*AS100-15),"Err"))))</f>
        <v xml:space="preserve"> </v>
      </c>
      <c r="AU101" s="9" t="str">
        <f>IF(OR(AU$95="M3", AU$95="S",AU$95="",AU$95="STD",AU$95="A",AU$95="AES",AU$95="F",AU$95="Fiber")," ",IF(OR(AU$95="E",AU$95="EMB"),IF(MOD(AU100,9)=1,"—",16*AU100-15),IF(OR(AU$95="M",AU$95="MADI"),(AU$92-1)*288+17,IF(OR(AU$95="IPO",AU$95="IP out"),IF(MOD(AU100-1,18)&lt;=9,"—",16*AU100-15),"Err"))))</f>
        <v xml:space="preserve"> </v>
      </c>
      <c r="AV101" s="7" t="str">
        <f>IF(OR(AU$95="M3",AU$95="S",AU$95="",AU$95="STD",AU$95="A",AU$95="AES",AU$95="F",AU$95="Fiber"),
IF(AND(AU$95="M3",MOD(AU100-1,9)=0),"Coax"," "),  IF(OR(AU$95="E",AU$95="EMB"),IF(MOD(AU100,9)=1,"—",16*AU100),IF(OR(AU$95="M",AU$95="MADI"),(AU$92-1)*288+80,
IF(OR(AU$95="IPO",AU$95="IP out"),IF(MOD(AU100-1,18)&lt;=9,"—",16*AU100-15),"Err"))))</f>
        <v xml:space="preserve"> </v>
      </c>
      <c r="AW101" s="9" t="str">
        <f>IF(OR(AW$95="M3", AW$95="S",AW$95="",AW$95="STD",AW$95="A",AW$95="AES",AW$95="F",AW$95="Fiber")," ",IF(OR(AW$95="E",AW$95="EMB"),IF(MOD(AW100,9)=1,"—",16*AW100-15),IF(OR(AW$95="M",AW$95="MADI"),(AW$92-1)*288+17,IF(OR(AW$95="IPO",AW$95="IP out"),IF(MOD(AW100-1,18)&lt;=9,"—",16*AW100-15),"Err"))))</f>
        <v>—</v>
      </c>
      <c r="AX101" s="7" t="str">
        <f>IF(OR(AW$95="M3",AW$95="S",AW$95="",AW$95="STD",AW$95="A",AW$95="AES",AW$95="F",AW$95="Fiber"),
IF(AND(AW$95="M3",MOD(AW100-1,9)=0),"Coax"," "),  IF(OR(AW$95="E",AW$95="EMB"),IF(MOD(AW100,9)=1,"—",16*AW100),IF(OR(AW$95="M",AW$95="MADI"),(AW$92-1)*288+80,
IF(OR(AW$95="IPO",AW$95="IP out"),IF(MOD(AW100-1,18)&lt;=9,"—",16*AW100-15),"Err"))))</f>
        <v>—</v>
      </c>
      <c r="AY101" s="9" t="str">
        <f>IF(OR(AY$95="M3", AY$95="S",AY$95="",AY$95="STD",AY$95="A",AY$95="AES",AY$95="F",AY$95="Fiber")," ",IF(OR(AY$95="E",AY$95="EMB"),IF(MOD(AY100,9)=1,"—",16*AY100-15),IF(OR(AY$95="M",AY$95="MADI"),(AY$92-1)*288+17,IF(OR(AY$95="IPO",AY$95="IP out"),IF(MOD(AY100-1,18)&lt;=9,"—",16*AY100-15),"Err"))))</f>
        <v xml:space="preserve"> </v>
      </c>
      <c r="AZ101" s="7" t="str">
        <f>IF(OR(AY$95="M3",AY$95="S",AY$95="",AY$95="STD",AY$95="A",AY$95="AES",AY$95="F",AY$95="Fiber"),
IF(AND(AY$95="M3",MOD(AY100-1,9)=0),"Coax"," "),  IF(OR(AY$95="E",AY$95="EMB"),IF(MOD(AY100,9)=1,"—",16*AY100),IF(OR(AY$95="M",AY$95="MADI"),(AY$92-1)*288+80,
IF(OR(AY$95="IPO",AY$95="IP out"),IF(MOD(AY100-1,18)&lt;=9,"—",16*AY100-15),"Err"))))</f>
        <v xml:space="preserve"> </v>
      </c>
      <c r="BA101" s="9" t="str">
        <f>IF(OR(BA$95="M3", BA$95="S",BA$95="",BA$95="STD",BA$95="A",BA$95="AES",BA$95="F",BA$95="Fiber")," ",IF(OR(BA$95="E",BA$95="EMB"),IF(MOD(BA100,9)=1,"—",16*BA100-15),IF(OR(BA$95="M",BA$95="MADI"),(BA$92-1)*288+17,IF(OR(BA$95="IPO",BA$95="IP out"),IF(MOD(BA100-1,18)&lt;=9,"—",16*BA100-15),"Err"))))</f>
        <v xml:space="preserve"> </v>
      </c>
      <c r="BB101" s="7" t="str">
        <f>IF(OR(BA$95="M3",BA$95="S",BA$95="",BA$95="STD",BA$95="A",BA$95="AES",BA$95="F",BA$95="Fiber"),
IF(AND(BA$95="M3",MOD(BA100-1,9)=0),"Coax"," "),  IF(OR(BA$95="E",BA$95="EMB"),IF(MOD(BA100,9)=1,"—",16*BA100),IF(OR(BA$95="M",BA$95="MADI"),(BA$92-1)*288+80,
IF(OR(BA$95="IPO",BA$95="IP out"),IF(MOD(BA100-1,18)&lt;=9,"—",16*BA100-15),"Err"))))</f>
        <v xml:space="preserve"> </v>
      </c>
      <c r="BC101" s="9" t="str">
        <f>IF(OR(BC$95="M3", BC$95="S",BC$95="",BC$95="STD",BC$95="A",BC$95="AES",BC$95="F",BC$95="Fiber")," ",IF(OR(BC$95="E",BC$95="EMB"),IF(MOD(BC100,9)=1,"—",16*BC100-15),IF(OR(BC$95="M",BC$95="MADI"),(BC$92-1)*288+17,IF(OR(BC$95="IPO",BC$95="IP out"),IF(MOD(BC100-1,18)&lt;=9,"—",16*BC100-15),"Err"))))</f>
        <v xml:space="preserve"> </v>
      </c>
      <c r="BD101" s="7" t="str">
        <f>IF(OR(BC$95="M3",BC$95="S",BC$95="",BC$95="STD",BC$95="A",BC$95="AES",BC$95="F",BC$95="Fiber"),
IF(AND(BC$95="M3",MOD(BC100-1,9)=0),"Coax"," "),  IF(OR(BC$95="E",BC$95="EMB"),IF(MOD(BC100,9)=1,"—",16*BC100),IF(OR(BC$95="M",BC$95="MADI"),(BC$92-1)*288+80,
IF(OR(BC$95="IPO",BC$95="IP out"),IF(MOD(BC100-1,18)&lt;=9,"—",16*BC100-15),"Err"))))</f>
        <v xml:space="preserve"> </v>
      </c>
      <c r="BE101" s="9">
        <f>IF(OR(BE$95="M3", BE$95="S",BE$95="",BE$95="STD",BE$95="A",BE$95="AES",BE$95="F",BE$95="Fiber")," ",IF(OR(BE$95="E",BE$95="EMB"),IF(MOD(BE100,9)=1,"—",16*BE100-15),IF(OR(BE$95="M",BE$95="MADI"),(BE$92-1)*288+17,IF(OR(BE$95="IPO",BE$95="IP out"),IF(MOD(BE100-1,18)&lt;=9,"—",16*BE100-15),"Err"))))</f>
        <v>3185</v>
      </c>
      <c r="BF101" s="7">
        <f>IF(OR(BE$95="M3",BE$95="S",BE$95="",BE$95="STD",BE$95="A",BE$95="AES",BE$95="F",BE$95="Fiber"),
IF(AND(BE$95="M3",MOD(BE100-1,9)=0),"Coax"," "),  IF(OR(BE$95="E",BE$95="EMB"),IF(MOD(BE100,9)=1,"—",16*BE100),IF(OR(BE$95="M",BE$95="MADI"),(BE$92-1)*288+80,
IF(OR(BE$95="IPO",BE$95="IP out"),IF(MOD(BE100-1,18)&lt;=9,"—",16*BE100-15),"Err"))))</f>
        <v>3248</v>
      </c>
      <c r="BG101" s="9">
        <f>IF(OR(BG$95="M3", BG$95="S",BG$95="",BG$95="STD",BG$95="A",BG$95="AES",BG$95="F",BG$95="Fiber")," ",IF(OR(BG$95="E",BG$95="EMB"),IF(MOD(BG100,9)=1,"—",16*BG100-15),IF(OR(BG$95="M",BG$95="MADI"),(BG$92-1)*288+17,IF(OR(BG$95="IPO",BG$95="IP out"),IF(MOD(BG100-1,18)&lt;=9,"—",16*BG100-15),"Err"))))</f>
        <v>2913</v>
      </c>
      <c r="BH101" s="7">
        <f>IF(OR(BG$95="M3",BG$95="S",BG$95="",BG$95="STD",BG$95="A",BG$95="AES",BG$95="F",BG$95="Fiber"),
IF(AND(BG$95="M3",MOD(BG100-1,9)=0),"Coax"," "),  IF(OR(BG$95="E",BG$95="EMB"),IF(MOD(BG100,9)=1,"—",16*BG100),IF(OR(BG$95="M",BG$95="MADI"),(BG$92-1)*288+80,
IF(OR(BG$95="IPO",BG$95="IP out"),IF(MOD(BG100-1,18)&lt;=9,"—",16*BG100-15),"Err"))))</f>
        <v>2928</v>
      </c>
      <c r="BI101" s="9" t="str">
        <f>IF(OR(BI$95="M3", BI$95="S",BI$95="",BI$95="STD",BI$95="A",BI$95="AES",BI$95="F",BI$95="Fiber")," ",IF(OR(BI$95="E",BI$95="EMB"),IF(MOD(BI100,9)=1,"—",16*BI100-15),IF(OR(BI$95="M",BI$95="MADI"),(BI$92-1)*288+17,IF(OR(BI$95="IPO",BI$95="IP out"),IF(MOD(BI100-1,18)&lt;=9,"—",16*BI100-15),"Err"))))</f>
        <v xml:space="preserve"> </v>
      </c>
      <c r="BJ101" s="7" t="str">
        <f>IF(OR(BI$95="M3",BI$95="S",BI$95="",BI$95="STD",BI$95="A",BI$95="AES",BI$95="F",BI$95="Fiber"),
IF(AND(BI$95="M3",MOD(BI100-1,9)=0),"Coax"," "),  IF(OR(BI$95="E",BI$95="EMB"),IF(MOD(BI100,9)=1,"—",16*BI100),IF(OR(BI$95="M",BI$95="MADI"),(BI$92-1)*288+80,
IF(OR(BI$95="IPO",BI$95="IP out"),IF(MOD(BI100-1,18)&lt;=9,"—",16*BI100-15),"Err"))))</f>
        <v xml:space="preserve"> </v>
      </c>
      <c r="BK101" s="9" t="str">
        <f>IF(OR(BK$95="M3", BK$95="S",BK$95="",BK$95="STD",BK$95="A",BK$95="AES",BK$95="F",BK$95="Fiber")," ",IF(OR(BK$95="E",BK$95="EMB"),IF(MOD(BK100,9)=1,"—",16*BK100-15),IF(OR(BK$95="M",BK$95="MADI"),(BK$92-1)*288+17,IF(OR(BK$95="IPO",BK$95="IP out"),IF(MOD(BK100-1,18)&lt;=9,"—",16*BK100-15),"Err"))))</f>
        <v xml:space="preserve"> </v>
      </c>
      <c r="BL101" s="7" t="str">
        <f>IF(OR(BK$95="M3",BK$95="S",BK$95="",BK$95="STD",BK$95="A",BK$95="AES",BK$95="F",BK$95="Fiber"),
IF(AND(BK$95="M3",MOD(BK100-1,9)=0),"Coax"," "),  IF(OR(BK$95="E",BK$95="EMB"),IF(MOD(BK100,9)=1,"—",16*BK100),IF(OR(BK$95="M",BK$95="MADI"),(BK$92-1)*288+80,
IF(OR(BK$95="IPO",BK$95="IP out"),IF(MOD(BK100-1,18)&lt;=9,"—",16*BK100-15),"Err"))))</f>
        <v xml:space="preserve"> </v>
      </c>
      <c r="BM101" s="11"/>
      <c r="BN101" s="15" t="s">
        <v>27</v>
      </c>
    </row>
    <row r="102" spans="1:66" x14ac:dyDescent="0.25">
      <c r="A102" s="41">
        <f>(A$92)*18-14</f>
        <v>1138</v>
      </c>
      <c r="B102" s="42"/>
      <c r="C102" s="41">
        <f>(C$92)*18-14</f>
        <v>1120</v>
      </c>
      <c r="D102" s="42"/>
      <c r="E102" s="41">
        <f>(E$92)*18-14</f>
        <v>1102</v>
      </c>
      <c r="F102" s="42"/>
      <c r="G102" s="41">
        <f>(G$92)*18-14</f>
        <v>1084</v>
      </c>
      <c r="H102" s="42"/>
      <c r="I102" s="41">
        <f>(I$92)*18-14</f>
        <v>1066</v>
      </c>
      <c r="J102" s="42"/>
      <c r="K102" s="41">
        <f>(K$92)*18-14</f>
        <v>1048</v>
      </c>
      <c r="L102" s="42"/>
      <c r="M102" s="41">
        <f>(M$92)*18-14</f>
        <v>1030</v>
      </c>
      <c r="N102" s="42"/>
      <c r="O102" s="41">
        <f>(O$92)*18-14</f>
        <v>1012</v>
      </c>
      <c r="P102" s="42"/>
      <c r="Q102" s="10">
        <f>(Q$92)*18-14</f>
        <v>850</v>
      </c>
      <c r="R102" s="39"/>
      <c r="S102" s="10">
        <f>(S$92)*18-14</f>
        <v>832</v>
      </c>
      <c r="T102" s="39"/>
      <c r="U102" s="10">
        <f>(U$92)*18-14</f>
        <v>814</v>
      </c>
      <c r="V102" s="39"/>
      <c r="W102" s="10">
        <f>(W$92)*18-14</f>
        <v>796</v>
      </c>
      <c r="X102" s="39"/>
      <c r="Y102" s="10">
        <f>(Y$92)*18-14</f>
        <v>778</v>
      </c>
      <c r="Z102" s="39"/>
      <c r="AA102" s="10">
        <f>(AA$92)*18-14</f>
        <v>760</v>
      </c>
      <c r="AB102" s="39"/>
      <c r="AC102" s="10">
        <f>(AC$92)*18-14</f>
        <v>742</v>
      </c>
      <c r="AD102" s="39"/>
      <c r="AE102" s="10">
        <f>(AE$92)*18-14</f>
        <v>724</v>
      </c>
      <c r="AF102" s="39"/>
      <c r="AG102" s="10">
        <f>(AG$92)*18-14</f>
        <v>562</v>
      </c>
      <c r="AH102" s="39"/>
      <c r="AI102" s="10">
        <f>(AI$92)*18-14</f>
        <v>544</v>
      </c>
      <c r="AJ102" s="39"/>
      <c r="AK102" s="10">
        <f>(AK$92)*18-14</f>
        <v>526</v>
      </c>
      <c r="AL102" s="39"/>
      <c r="AM102" s="10">
        <f>(AM$92)*18-14</f>
        <v>508</v>
      </c>
      <c r="AN102" s="39"/>
      <c r="AO102" s="10">
        <f>(AO$92)*18-14</f>
        <v>490</v>
      </c>
      <c r="AP102" s="39"/>
      <c r="AQ102" s="10">
        <f>(AQ$92)*18-14</f>
        <v>472</v>
      </c>
      <c r="AR102" s="39"/>
      <c r="AS102" s="10">
        <f>(AS$92)*18-14</f>
        <v>454</v>
      </c>
      <c r="AT102" s="39"/>
      <c r="AU102" s="10">
        <f>(AU$92)*18-14</f>
        <v>436</v>
      </c>
      <c r="AV102" s="39"/>
      <c r="AW102" s="10">
        <f>(AW$92)*18-14</f>
        <v>274</v>
      </c>
      <c r="AX102" s="39"/>
      <c r="AY102" s="10">
        <f>(AY$92)*18-14</f>
        <v>256</v>
      </c>
      <c r="AZ102" s="39"/>
      <c r="BA102" s="10">
        <f>(BA$92)*18-14</f>
        <v>238</v>
      </c>
      <c r="BB102" s="39"/>
      <c r="BC102" s="10">
        <f>(BC$92)*18-14</f>
        <v>220</v>
      </c>
      <c r="BD102" s="39"/>
      <c r="BE102" s="10">
        <f>(BE$92)*18-14</f>
        <v>202</v>
      </c>
      <c r="BF102" s="39"/>
      <c r="BG102" s="10">
        <f>(BG$92)*18-14</f>
        <v>184</v>
      </c>
      <c r="BH102" s="39"/>
      <c r="BI102" s="10">
        <f>(BI$92)*18-14</f>
        <v>166</v>
      </c>
      <c r="BJ102" s="39"/>
      <c r="BK102" s="10">
        <f>(BK$92)*18-14</f>
        <v>148</v>
      </c>
      <c r="BL102" s="26"/>
      <c r="BM102" s="3"/>
      <c r="BN102" s="13"/>
    </row>
    <row r="103" spans="1:66" x14ac:dyDescent="0.25">
      <c r="A103" s="9" t="str">
        <f>IF(OR(A$95="M3", A$95="S",A$95="",A$95="STD",A$95="A",A$95="AES",A$95="F",A$95="Fiber")," ",IF(OR(A$95="E",A$95="EMB"),IF(MOD(A102,9)=1,"—",16*A102-15),IF(OR(A$95="M",A$95="MADI"),(A$92-1)*288+17,IF(OR(A$95="IPO",A$95="IP out"),IF(MOD(A102-1,18)&lt;=9,"—",16*A102-15),"Err"))))</f>
        <v>—</v>
      </c>
      <c r="B103" s="7" t="str">
        <f>IF(OR(A$95="M3",A$95="S",A$95="",A$95="STD",A$95="A",A$95="AES",A$95="F",A$95="Fiber"),
IF(AND(A$95="M3",MOD(A102-1,9)=0),"Coax"," "),  IF(OR(A$95="E",A$95="EMB"),IF(MOD(A102,9)=1,"—",16*A102),IF(OR(A$95="M",A$95="MADI"),(A$92-1)*288+80,
IF(OR(A$95="IPO",A$95="IP out"),IF(MOD(A102-1,18)&lt;=9,"—",16*A102-15),"Err"))))</f>
        <v>—</v>
      </c>
      <c r="C103" s="9" t="str">
        <f>IF(OR(C$95="M3", C$95="S",C$95="",C$95="STD",C$95="A",C$95="AES",C$95="F",C$95="Fiber")," ",IF(OR(C$95="E",C$95="EMB"),IF(MOD(C102,9)=1,"—",16*C102-15),IF(OR(C$95="M",C$95="MADI"),(C$92-1)*288+17,IF(OR(C$95="IPO",C$95="IP out"),IF(MOD(C102-1,18)&lt;=9,"—",16*C102-15),"Err"))))</f>
        <v>—</v>
      </c>
      <c r="D103" s="7" t="str">
        <f>IF(OR(C$95="M3",C$95="S",C$95="",C$95="STD",C$95="A",C$95="AES",C$95="F",C$95="Fiber"),
IF(AND(C$95="M3",MOD(C102-1,9)=0),"Coax"," "),  IF(OR(C$95="E",C$95="EMB"),IF(MOD(C102,9)=1,"—",16*C102),IF(OR(C$95="M",C$95="MADI"),(C$92-1)*288+80,
IF(OR(C$95="IPO",C$95="IP out"),IF(MOD(C102-1,18)&lt;=9,"—",16*C102-15),"Err"))))</f>
        <v>—</v>
      </c>
      <c r="E103" s="9" t="str">
        <f>IF(OR(E$95="M3", E$95="S",E$95="",E$95="STD",E$95="A",E$95="AES",E$95="F",E$95="Fiber")," ",IF(OR(E$95="E",E$95="EMB"),IF(MOD(E102,9)=1,"—",16*E102-15),IF(OR(E$95="M",E$95="MADI"),(E$92-1)*288+17,IF(OR(E$95="IPO",E$95="IP out"),IF(MOD(E102-1,18)&lt;=9,"—",16*E102-15),"Err"))))</f>
        <v>—</v>
      </c>
      <c r="F103" s="7" t="str">
        <f>IF(OR(E$95="M3",E$95="S",E$95="",E$95="STD",E$95="A",E$95="AES",E$95="F",E$95="Fiber"),
IF(AND(E$95="M3",MOD(E102-1,9)=0),"Coax"," "),  IF(OR(E$95="E",E$95="EMB"),IF(MOD(E102,9)=1,"—",16*E102),IF(OR(E$95="M",E$95="MADI"),(E$92-1)*288+80,
IF(OR(E$95="IPO",E$95="IP out"),IF(MOD(E102-1,18)&lt;=9,"—",16*E102-15),"Err"))))</f>
        <v>—</v>
      </c>
      <c r="G103" s="9" t="str">
        <f>IF(OR(G$95="M3", G$95="S",G$95="",G$95="STD",G$95="A",G$95="AES",G$95="F",G$95="Fiber")," ",IF(OR(G$95="E",G$95="EMB"),IF(MOD(G102,9)=1,"—",16*G102-15),IF(OR(G$95="M",G$95="MADI"),(G$92-1)*288+17,IF(OR(G$95="IPO",G$95="IP out"),IF(MOD(G102-1,18)&lt;=9,"—",16*G102-15),"Err"))))</f>
        <v>—</v>
      </c>
      <c r="H103" s="7" t="str">
        <f>IF(OR(G$95="M3",G$95="S",G$95="",G$95="STD",G$95="A",G$95="AES",G$95="F",G$95="Fiber"),
IF(AND(G$95="M3",MOD(G102-1,9)=0),"Coax"," "),  IF(OR(G$95="E",G$95="EMB"),IF(MOD(G102,9)=1,"—",16*G102),IF(OR(G$95="M",G$95="MADI"),(G$92-1)*288+80,
IF(OR(G$95="IPO",G$95="IP out"),IF(MOD(G102-1,18)&lt;=9,"—",16*G102-15),"Err"))))</f>
        <v>—</v>
      </c>
      <c r="I103" s="9" t="str">
        <f>IF(OR(I$95="M3", I$95="S",I$95="",I$95="STD",I$95="A",I$95="AES",I$95="F",I$95="Fiber")," ",IF(OR(I$95="E",I$95="EMB"),IF(MOD(I102,9)=1,"—",16*I102-15),IF(OR(I$95="M",I$95="MADI"),(I$92-1)*288+17,IF(OR(I$95="IPO",I$95="IP out"),IF(MOD(I102-1,18)&lt;=9,"—",16*I102-15),"Err"))))</f>
        <v>—</v>
      </c>
      <c r="J103" s="7" t="str">
        <f>IF(OR(I$95="M3",I$95="S",I$95="",I$95="STD",I$95="A",I$95="AES",I$95="F",I$95="Fiber"),
IF(AND(I$95="M3",MOD(I102-1,9)=0),"Coax"," "),  IF(OR(I$95="E",I$95="EMB"),IF(MOD(I102,9)=1,"—",16*I102),IF(OR(I$95="M",I$95="MADI"),(I$92-1)*288+80,
IF(OR(I$95="IPO",I$95="IP out"),IF(MOD(I102-1,18)&lt;=9,"—",16*I102-15),"Err"))))</f>
        <v>—</v>
      </c>
      <c r="K103" s="9" t="str">
        <f>IF(OR(K$95="M3", K$95="S",K$95="",K$95="STD",K$95="A",K$95="AES",K$95="F",K$95="Fiber")," ",IF(OR(K$95="E",K$95="EMB"),IF(MOD(K102,9)=1,"—",16*K102-15),IF(OR(K$95="M",K$95="MADI"),(K$92-1)*288+17,IF(OR(K$95="IPO",K$95="IP out"),IF(MOD(K102-1,18)&lt;=9,"—",16*K102-15),"Err"))))</f>
        <v>—</v>
      </c>
      <c r="L103" s="7" t="str">
        <f>IF(OR(K$95="M3",K$95="S",K$95="",K$95="STD",K$95="A",K$95="AES",K$95="F",K$95="Fiber"),
IF(AND(K$95="M3",MOD(K102-1,9)=0),"Coax"," "),  IF(OR(K$95="E",K$95="EMB"),IF(MOD(K102,9)=1,"—",16*K102),IF(OR(K$95="M",K$95="MADI"),(K$92-1)*288+80,
IF(OR(K$95="IPO",K$95="IP out"),IF(MOD(K102-1,18)&lt;=9,"—",16*K102-15),"Err"))))</f>
        <v>—</v>
      </c>
      <c r="M103" s="9" t="str">
        <f>IF(OR(M$95="M3", M$95="S",M$95="",M$95="STD",M$95="A",M$95="AES",M$95="F",M$95="Fiber")," ",IF(OR(M$95="E",M$95="EMB"),IF(MOD(M102,9)=1,"—",16*M102-15),IF(OR(M$95="M",M$95="MADI"),(M$92-1)*288+17,IF(OR(M$95="IPO",M$95="IP out"),IF(MOD(M102-1,18)&lt;=9,"—",16*M102-15),"Err"))))</f>
        <v>—</v>
      </c>
      <c r="N103" s="7" t="str">
        <f>IF(OR(M$95="M3",M$95="S",M$95="",M$95="STD",M$95="A",M$95="AES",M$95="F",M$95="Fiber"),
IF(AND(M$95="M3",MOD(M102-1,9)=0),"Coax"," "),  IF(OR(M$95="E",M$95="EMB"),IF(MOD(M102,9)=1,"—",16*M102),IF(OR(M$95="M",M$95="MADI"),(M$92-1)*288+80,
IF(OR(M$95="IPO",M$95="IP out"),IF(MOD(M102-1,18)&lt;=9,"—",16*M102-15),"Err"))))</f>
        <v>—</v>
      </c>
      <c r="O103" s="9" t="str">
        <f>IF(OR(O$95="M3", O$95="S",O$95="",O$95="STD",O$95="A",O$95="AES",O$95="F",O$95="Fiber")," ",IF(OR(O$95="E",O$95="EMB"),IF(MOD(O102,9)=1,"—",16*O102-15),IF(OR(O$95="M",O$95="MADI"),(O$92-1)*288+17,IF(OR(O$95="IPO",O$95="IP out"),IF(MOD(O102-1,18)&lt;=9,"—",16*O102-15),"Err"))))</f>
        <v>—</v>
      </c>
      <c r="P103" s="7" t="str">
        <f>IF(OR(O$95="M3",O$95="S",O$95="",O$95="STD",O$95="A",O$95="AES",O$95="F",O$95="Fiber"),
IF(AND(O$95="M3",MOD(O102-1,9)=0),"Coax"," "),  IF(OR(O$95="E",O$95="EMB"),IF(MOD(O102,9)=1,"—",16*O102),IF(OR(O$95="M",O$95="MADI"),(O$92-1)*288+80,
IF(OR(O$95="IPO",O$95="IP out"),IF(MOD(O102-1,18)&lt;=9,"—",16*O102-15),"Err"))))</f>
        <v>—</v>
      </c>
      <c r="Q103" s="9" t="str">
        <f>IF(OR(Q$95="M3", Q$95="S",Q$95="",Q$95="STD",Q$95="A",Q$95="AES",Q$95="F",Q$95="Fiber")," ",IF(OR(Q$95="E",Q$95="EMB"),IF(MOD(Q102,9)=1,"—",16*Q102-15),IF(OR(Q$95="M",Q$95="MADI"),(Q$92-1)*288+17,IF(OR(Q$95="IPO",Q$95="IP out"),IF(MOD(Q102-1,18)&lt;=9,"—",16*Q102-15),"Err"))))</f>
        <v>—</v>
      </c>
      <c r="R103" s="7" t="str">
        <f>IF(OR(Q$95="M3",Q$95="S",Q$95="",Q$95="STD",Q$95="A",Q$95="AES",Q$95="F",Q$95="Fiber"),
IF(AND(Q$95="M3",MOD(Q102-1,9)=0),"Coax"," "),  IF(OR(Q$95="E",Q$95="EMB"),IF(MOD(Q102,9)=1,"—",16*Q102),IF(OR(Q$95="M",Q$95="MADI"),(Q$92-1)*288+80,
IF(OR(Q$95="IPO",Q$95="IP out"),IF(MOD(Q102-1,18)&lt;=9,"—",16*Q102-15),"Err"))))</f>
        <v>—</v>
      </c>
      <c r="S103" s="9" t="str">
        <f>IF(OR(S$95="M3", S$95="S",S$95="",S$95="STD",S$95="A",S$95="AES",S$95="F",S$95="Fiber")," ",IF(OR(S$95="E",S$95="EMB"),IF(MOD(S102,9)=1,"—",16*S102-15),IF(OR(S$95="M",S$95="MADI"),(S$92-1)*288+17,IF(OR(S$95="IPO",S$95="IP out"),IF(MOD(S102-1,18)&lt;=9,"—",16*S102-15),"Err"))))</f>
        <v>—</v>
      </c>
      <c r="T103" s="7" t="str">
        <f>IF(OR(S$95="M3",S$95="S",S$95="",S$95="STD",S$95="A",S$95="AES",S$95="F",S$95="Fiber"),
IF(AND(S$95="M3",MOD(S102-1,9)=0),"Coax"," "),  IF(OR(S$95="E",S$95="EMB"),IF(MOD(S102,9)=1,"—",16*S102),IF(OR(S$95="M",S$95="MADI"),(S$92-1)*288+80,
IF(OR(S$95="IPO",S$95="IP out"),IF(MOD(S102-1,18)&lt;=9,"—",16*S102-15),"Err"))))</f>
        <v>—</v>
      </c>
      <c r="U103" s="9" t="str">
        <f>IF(OR(U$95="M3", U$95="S",U$95="",U$95="STD",U$95="A",U$95="AES",U$95="F",U$95="Fiber")," ",IF(OR(U$95="E",U$95="EMB"),IF(MOD(U102,9)=1,"—",16*U102-15),IF(OR(U$95="M",U$95="MADI"),(U$92-1)*288+17,IF(OR(U$95="IPO",U$95="IP out"),IF(MOD(U102-1,18)&lt;=9,"—",16*U102-15),"Err"))))</f>
        <v>—</v>
      </c>
      <c r="V103" s="7" t="str">
        <f>IF(OR(U$95="M3",U$95="S",U$95="",U$95="STD",U$95="A",U$95="AES",U$95="F",U$95="Fiber"),
IF(AND(U$95="M3",MOD(U102-1,9)=0),"Coax"," "),  IF(OR(U$95="E",U$95="EMB"),IF(MOD(U102,9)=1,"—",16*U102),IF(OR(U$95="M",U$95="MADI"),(U$92-1)*288+80,
IF(OR(U$95="IPO",U$95="IP out"),IF(MOD(U102-1,18)&lt;=9,"—",16*U102-15),"Err"))))</f>
        <v>—</v>
      </c>
      <c r="W103" s="9" t="str">
        <f>IF(OR(W$95="M3", W$95="S",W$95="",W$95="STD",W$95="A",W$95="AES",W$95="F",W$95="Fiber")," ",IF(OR(W$95="E",W$95="EMB"),IF(MOD(W102,9)=1,"—",16*W102-15),IF(OR(W$95="M",W$95="MADI"),(W$92-1)*288+17,IF(OR(W$95="IPO",W$95="IP out"),IF(MOD(W102-1,18)&lt;=9,"—",16*W102-15),"Err"))))</f>
        <v>—</v>
      </c>
      <c r="X103" s="7" t="str">
        <f>IF(OR(W$95="M3",W$95="S",W$95="",W$95="STD",W$95="A",W$95="AES",W$95="F",W$95="Fiber"),
IF(AND(W$95="M3",MOD(W102-1,9)=0),"Coax"," "),  IF(OR(W$95="E",W$95="EMB"),IF(MOD(W102,9)=1,"—",16*W102),IF(OR(W$95="M",W$95="MADI"),(W$92-1)*288+80,
IF(OR(W$95="IPO",W$95="IP out"),IF(MOD(W102-1,18)&lt;=9,"—",16*W102-15),"Err"))))</f>
        <v>—</v>
      </c>
      <c r="Y103" s="9" t="str">
        <f>IF(OR(Y$95="M3", Y$95="S",Y$95="",Y$95="STD",Y$95="A",Y$95="AES",Y$95="F",Y$95="Fiber")," ",IF(OR(Y$95="E",Y$95="EMB"),IF(MOD(Y102,9)=1,"—",16*Y102-15),IF(OR(Y$95="M",Y$95="MADI"),(Y$92-1)*288+17,IF(OR(Y$95="IPO",Y$95="IP out"),IF(MOD(Y102-1,18)&lt;=9,"—",16*Y102-15),"Err"))))</f>
        <v>—</v>
      </c>
      <c r="Z103" s="7" t="str">
        <f>IF(OR(Y$95="M3",Y$95="S",Y$95="",Y$95="STD",Y$95="A",Y$95="AES",Y$95="F",Y$95="Fiber"),
IF(AND(Y$95="M3",MOD(Y102-1,9)=0),"Coax"," "),  IF(OR(Y$95="E",Y$95="EMB"),IF(MOD(Y102,9)=1,"—",16*Y102),IF(OR(Y$95="M",Y$95="MADI"),(Y$92-1)*288+80,
IF(OR(Y$95="IPO",Y$95="IP out"),IF(MOD(Y102-1,18)&lt;=9,"—",16*Y102-15),"Err"))))</f>
        <v>—</v>
      </c>
      <c r="AA103" s="9" t="str">
        <f>IF(OR(AA$95="M3", AA$95="S",AA$95="",AA$95="STD",AA$95="A",AA$95="AES",AA$95="F",AA$95="Fiber")," ",IF(OR(AA$95="E",AA$95="EMB"),IF(MOD(AA102,9)=1,"—",16*AA102-15),IF(OR(AA$95="M",AA$95="MADI"),(AA$92-1)*288+17,IF(OR(AA$95="IPO",AA$95="IP out"),IF(MOD(AA102-1,18)&lt;=9,"—",16*AA102-15),"Err"))))</f>
        <v>—</v>
      </c>
      <c r="AB103" s="7" t="str">
        <f>IF(OR(AA$95="M3",AA$95="S",AA$95="",AA$95="STD",AA$95="A",AA$95="AES",AA$95="F",AA$95="Fiber"),
IF(AND(AA$95="M3",MOD(AA102-1,9)=0),"Coax"," "),  IF(OR(AA$95="E",AA$95="EMB"),IF(MOD(AA102,9)=1,"—",16*AA102),IF(OR(AA$95="M",AA$95="MADI"),(AA$92-1)*288+80,
IF(OR(AA$95="IPO",AA$95="IP out"),IF(MOD(AA102-1,18)&lt;=9,"—",16*AA102-15),"Err"))))</f>
        <v>—</v>
      </c>
      <c r="AC103" s="9" t="str">
        <f>IF(OR(AC$95="M3", AC$95="S",AC$95="",AC$95="STD",AC$95="A",AC$95="AES",AC$95="F",AC$95="Fiber")," ",IF(OR(AC$95="E",AC$95="EMB"),IF(MOD(AC102,9)=1,"—",16*AC102-15),IF(OR(AC$95="M",AC$95="MADI"),(AC$92-1)*288+17,IF(OR(AC$95="IPO",AC$95="IP out"),IF(MOD(AC102-1,18)&lt;=9,"—",16*AC102-15),"Err"))))</f>
        <v>—</v>
      </c>
      <c r="AD103" s="7" t="str">
        <f>IF(OR(AC$95="M3",AC$95="S",AC$95="",AC$95="STD",AC$95="A",AC$95="AES",AC$95="F",AC$95="Fiber"),
IF(AND(AC$95="M3",MOD(AC102-1,9)=0),"Coax"," "),  IF(OR(AC$95="E",AC$95="EMB"),IF(MOD(AC102,9)=1,"—",16*AC102),IF(OR(AC$95="M",AC$95="MADI"),(AC$92-1)*288+80,
IF(OR(AC$95="IPO",AC$95="IP out"),IF(MOD(AC102-1,18)&lt;=9,"—",16*AC102-15),"Err"))))</f>
        <v>—</v>
      </c>
      <c r="AE103" s="9" t="str">
        <f>IF(OR(AE$95="M3", AE$95="S",AE$95="",AE$95="STD",AE$95="A",AE$95="AES",AE$95="F",AE$95="Fiber")," ",IF(OR(AE$95="E",AE$95="EMB"),IF(MOD(AE102,9)=1,"—",16*AE102-15),IF(OR(AE$95="M",AE$95="MADI"),(AE$92-1)*288+17,IF(OR(AE$95="IPO",AE$95="IP out"),IF(MOD(AE102-1,18)&lt;=9,"—",16*AE102-15),"Err"))))</f>
        <v>—</v>
      </c>
      <c r="AF103" s="7" t="str">
        <f>IF(OR(AE$95="M3",AE$95="S",AE$95="",AE$95="STD",AE$95="A",AE$95="AES",AE$95="F",AE$95="Fiber"),
IF(AND(AE$95="M3",MOD(AE102-1,9)=0),"Coax"," "),  IF(OR(AE$95="E",AE$95="EMB"),IF(MOD(AE102,9)=1,"—",16*AE102),IF(OR(AE$95="M",AE$95="MADI"),(AE$92-1)*288+80,
IF(OR(AE$95="IPO",AE$95="IP out"),IF(MOD(AE102-1,18)&lt;=9,"—",16*AE102-15),"Err"))))</f>
        <v>—</v>
      </c>
      <c r="AG103" s="9" t="str">
        <f>IF(OR(AG$95="M3", AG$95="S",AG$95="",AG$95="STD",AG$95="A",AG$95="AES",AG$95="F",AG$95="Fiber")," ",IF(OR(AG$95="E",AG$95="EMB"),IF(MOD(AG102,9)=1,"—",16*AG102-15),IF(OR(AG$95="M",AG$95="MADI"),(AG$92-1)*288+17,IF(OR(AG$95="IPO",AG$95="IP out"),IF(MOD(AG102-1,18)&lt;=9,"—",16*AG102-15),"Err"))))</f>
        <v>—</v>
      </c>
      <c r="AH103" s="7" t="str">
        <f>IF(OR(AG$95="M3",AG$95="S",AG$95="",AG$95="STD",AG$95="A",AG$95="AES",AG$95="F",AG$95="Fiber"),
IF(AND(AG$95="M3",MOD(AG102-1,9)=0),"Coax"," "),  IF(OR(AG$95="E",AG$95="EMB"),IF(MOD(AG102,9)=1,"—",16*AG102),IF(OR(AG$95="M",AG$95="MADI"),(AG$92-1)*288+80,
IF(OR(AG$95="IPO",AG$95="IP out"),IF(MOD(AG102-1,18)&lt;=9,"—",16*AG102-15),"Err"))))</f>
        <v>—</v>
      </c>
      <c r="AI103" s="9" t="str">
        <f>IF(OR(AI$95="M3", AI$95="S",AI$95="",AI$95="STD",AI$95="A",AI$95="AES",AI$95="F",AI$95="Fiber")," ",IF(OR(AI$95="E",AI$95="EMB"),IF(MOD(AI102,9)=1,"—",16*AI102-15),IF(OR(AI$95="M",AI$95="MADI"),(AI$92-1)*288+17,IF(OR(AI$95="IPO",AI$95="IP out"),IF(MOD(AI102-1,18)&lt;=9,"—",16*AI102-15),"Err"))))</f>
        <v xml:space="preserve"> </v>
      </c>
      <c r="AJ103" s="7" t="str">
        <f>IF(OR(AI$95="M3",AI$95="S",AI$95="",AI$95="STD",AI$95="A",AI$95="AES",AI$95="F",AI$95="Fiber"),
IF(AND(AI$95="M3",MOD(AI102-1,9)=0),"Coax"," "),  IF(OR(AI$95="E",AI$95="EMB"),IF(MOD(AI102,9)=1,"—",16*AI102),IF(OR(AI$95="M",AI$95="MADI"),(AI$92-1)*288+80,
IF(OR(AI$95="IPO",AI$95="IP out"),IF(MOD(AI102-1,18)&lt;=9,"—",16*AI102-15),"Err"))))</f>
        <v xml:space="preserve"> </v>
      </c>
      <c r="AK103" s="9" t="str">
        <f>IF(OR(AK$95="M3", AK$95="S",AK$95="",AK$95="STD",AK$95="A",AK$95="AES",AK$95="F",AK$95="Fiber")," ",IF(OR(AK$95="E",AK$95="EMB"),IF(MOD(AK102,9)=1,"—",16*AK102-15),IF(OR(AK$95="M",AK$95="MADI"),(AK$92-1)*288+17,IF(OR(AK$95="IPO",AK$95="IP out"),IF(MOD(AK102-1,18)&lt;=9,"—",16*AK102-15),"Err"))))</f>
        <v xml:space="preserve"> </v>
      </c>
      <c r="AL103" s="7" t="str">
        <f>IF(OR(AK$95="M3",AK$95="S",AK$95="",AK$95="STD",AK$95="A",AK$95="AES",AK$95="F",AK$95="Fiber"),
IF(AND(AK$95="M3",MOD(AK102-1,9)=0),"Coax"," "),  IF(OR(AK$95="E",AK$95="EMB"),IF(MOD(AK102,9)=1,"—",16*AK102),IF(OR(AK$95="M",AK$95="MADI"),(AK$92-1)*288+80,
IF(OR(AK$95="IPO",AK$95="IP out"),IF(MOD(AK102-1,18)&lt;=9,"—",16*AK102-15),"Err"))))</f>
        <v xml:space="preserve"> </v>
      </c>
      <c r="AM103" s="9" t="str">
        <f>IF(OR(AM$95="M3", AM$95="S",AM$95="",AM$95="STD",AM$95="A",AM$95="AES",AM$95="F",AM$95="Fiber")," ",IF(OR(AM$95="E",AM$95="EMB"),IF(MOD(AM102,9)=1,"—",16*AM102-15),IF(OR(AM$95="M",AM$95="MADI"),(AM$92-1)*288+17,IF(OR(AM$95="IPO",AM$95="IP out"),IF(MOD(AM102-1,18)&lt;=9,"—",16*AM102-15),"Err"))))</f>
        <v xml:space="preserve"> </v>
      </c>
      <c r="AN103" s="7" t="str">
        <f>IF(OR(AM$95="M3",AM$95="S",AM$95="",AM$95="STD",AM$95="A",AM$95="AES",AM$95="F",AM$95="Fiber"),
IF(AND(AM$95="M3",MOD(AM102-1,9)=0),"Coax"," "),  IF(OR(AM$95="E",AM$95="EMB"),IF(MOD(AM102,9)=1,"—",16*AM102),IF(OR(AM$95="M",AM$95="MADI"),(AM$92-1)*288+80,
IF(OR(AM$95="IPO",AM$95="IP out"),IF(MOD(AM102-1,18)&lt;=9,"—",16*AM102-15),"Err"))))</f>
        <v xml:space="preserve"> </v>
      </c>
      <c r="AO103" s="9">
        <f>IF(OR(AO$95="M3", AO$95="S",AO$95="",AO$95="STD",AO$95="A",AO$95="AES",AO$95="F",AO$95="Fiber")," ",IF(OR(AO$95="E",AO$95="EMB"),IF(MOD(AO102,9)=1,"—",16*AO102-15),IF(OR(AO$95="M",AO$95="MADI"),(AO$92-1)*288+17,IF(OR(AO$95="IPO",AO$95="IP out"),IF(MOD(AO102-1,18)&lt;=9,"—",16*AO102-15),"Err"))))</f>
        <v>7793</v>
      </c>
      <c r="AP103" s="7">
        <f>IF(OR(AO$95="M3",AO$95="S",AO$95="",AO$95="STD",AO$95="A",AO$95="AES",AO$95="F",AO$95="Fiber"),
IF(AND(AO$95="M3",MOD(AO102-1,9)=0),"Coax"," "),  IF(OR(AO$95="E",AO$95="EMB"),IF(MOD(AO102,9)=1,"—",16*AO102),IF(OR(AO$95="M",AO$95="MADI"),(AO$92-1)*288+80,
IF(OR(AO$95="IPO",AO$95="IP out"),IF(MOD(AO102-1,18)&lt;=9,"—",16*AO102-15),"Err"))))</f>
        <v>7856</v>
      </c>
      <c r="AQ103" s="9">
        <f>IF(OR(AQ$95="M3", AQ$95="S",AQ$95="",AQ$95="STD",AQ$95="A",AQ$95="AES",AQ$95="F",AQ$95="Fiber")," ",IF(OR(AQ$95="E",AQ$95="EMB"),IF(MOD(AQ102,9)=1,"—",16*AQ102-15),IF(OR(AQ$95="M",AQ$95="MADI"),(AQ$92-1)*288+17,IF(OR(AQ$95="IPO",AQ$95="IP out"),IF(MOD(AQ102-1,18)&lt;=9,"—",16*AQ102-15),"Err"))))</f>
        <v>7537</v>
      </c>
      <c r="AR103" s="7">
        <f>IF(OR(AQ$95="M3",AQ$95="S",AQ$95="",AQ$95="STD",AQ$95="A",AQ$95="AES",AQ$95="F",AQ$95="Fiber"),
IF(AND(AQ$95="M3",MOD(AQ102-1,9)=0),"Coax"," "),  IF(OR(AQ$95="E",AQ$95="EMB"),IF(MOD(AQ102,9)=1,"—",16*AQ102),IF(OR(AQ$95="M",AQ$95="MADI"),(AQ$92-1)*288+80,
IF(OR(AQ$95="IPO",AQ$95="IP out"),IF(MOD(AQ102-1,18)&lt;=9,"—",16*AQ102-15),"Err"))))</f>
        <v>7552</v>
      </c>
      <c r="AS103" s="9" t="str">
        <f>IF(OR(AS$95="M3", AS$95="S",AS$95="",AS$95="STD",AS$95="A",AS$95="AES",AS$95="F",AS$95="Fiber")," ",IF(OR(AS$95="E",AS$95="EMB"),IF(MOD(AS102,9)=1,"—",16*AS102-15),IF(OR(AS$95="M",AS$95="MADI"),(AS$92-1)*288+17,IF(OR(AS$95="IPO",AS$95="IP out"),IF(MOD(AS102-1,18)&lt;=9,"—",16*AS102-15),"Err"))))</f>
        <v xml:space="preserve"> </v>
      </c>
      <c r="AT103" s="7" t="str">
        <f>IF(OR(AS$95="M3",AS$95="S",AS$95="",AS$95="STD",AS$95="A",AS$95="AES",AS$95="F",AS$95="Fiber"),
IF(AND(AS$95="M3",MOD(AS102-1,9)=0),"Coax"," "),  IF(OR(AS$95="E",AS$95="EMB"),IF(MOD(AS102,9)=1,"—",16*AS102),IF(OR(AS$95="M",AS$95="MADI"),(AS$92-1)*288+80,
IF(OR(AS$95="IPO",AS$95="IP out"),IF(MOD(AS102-1,18)&lt;=9,"—",16*AS102-15),"Err"))))</f>
        <v xml:space="preserve"> </v>
      </c>
      <c r="AU103" s="9" t="str">
        <f>IF(OR(AU$95="M3", AU$95="S",AU$95="",AU$95="STD",AU$95="A",AU$95="AES",AU$95="F",AU$95="Fiber")," ",IF(OR(AU$95="E",AU$95="EMB"),IF(MOD(AU102,9)=1,"—",16*AU102-15),IF(OR(AU$95="M",AU$95="MADI"),(AU$92-1)*288+17,IF(OR(AU$95="IPO",AU$95="IP out"),IF(MOD(AU102-1,18)&lt;=9,"—",16*AU102-15),"Err"))))</f>
        <v xml:space="preserve"> </v>
      </c>
      <c r="AV103" s="7" t="str">
        <f>IF(OR(AU$95="M3",AU$95="S",AU$95="",AU$95="STD",AU$95="A",AU$95="AES",AU$95="F",AU$95="Fiber"),
IF(AND(AU$95="M3",MOD(AU102-1,9)=0),"Coax"," "),  IF(OR(AU$95="E",AU$95="EMB"),IF(MOD(AU102,9)=1,"—",16*AU102),IF(OR(AU$95="M",AU$95="MADI"),(AU$92-1)*288+80,
IF(OR(AU$95="IPO",AU$95="IP out"),IF(MOD(AU102-1,18)&lt;=9,"—",16*AU102-15),"Err"))))</f>
        <v xml:space="preserve"> </v>
      </c>
      <c r="AW103" s="9" t="str">
        <f>IF(OR(AW$95="M3", AW$95="S",AW$95="",AW$95="STD",AW$95="A",AW$95="AES",AW$95="F",AW$95="Fiber")," ",IF(OR(AW$95="E",AW$95="EMB"),IF(MOD(AW102,9)=1,"—",16*AW102-15),IF(OR(AW$95="M",AW$95="MADI"),(AW$92-1)*288+17,IF(OR(AW$95="IPO",AW$95="IP out"),IF(MOD(AW102-1,18)&lt;=9,"—",16*AW102-15),"Err"))))</f>
        <v>—</v>
      </c>
      <c r="AX103" s="7" t="str">
        <f>IF(OR(AW$95="M3",AW$95="S",AW$95="",AW$95="STD",AW$95="A",AW$95="AES",AW$95="F",AW$95="Fiber"),
IF(AND(AW$95="M3",MOD(AW102-1,9)=0),"Coax"," "),  IF(OR(AW$95="E",AW$95="EMB"),IF(MOD(AW102,9)=1,"—",16*AW102),IF(OR(AW$95="M",AW$95="MADI"),(AW$92-1)*288+80,
IF(OR(AW$95="IPO",AW$95="IP out"),IF(MOD(AW102-1,18)&lt;=9,"—",16*AW102-15),"Err"))))</f>
        <v>—</v>
      </c>
      <c r="AY103" s="9" t="str">
        <f>IF(OR(AY$95="M3", AY$95="S",AY$95="",AY$95="STD",AY$95="A",AY$95="AES",AY$95="F",AY$95="Fiber")," ",IF(OR(AY$95="E",AY$95="EMB"),IF(MOD(AY102,9)=1,"—",16*AY102-15),IF(OR(AY$95="M",AY$95="MADI"),(AY$92-1)*288+17,IF(OR(AY$95="IPO",AY$95="IP out"),IF(MOD(AY102-1,18)&lt;=9,"—",16*AY102-15),"Err"))))</f>
        <v xml:space="preserve"> </v>
      </c>
      <c r="AZ103" s="7" t="str">
        <f>IF(OR(AY$95="M3",AY$95="S",AY$95="",AY$95="STD",AY$95="A",AY$95="AES",AY$95="F",AY$95="Fiber"),
IF(AND(AY$95="M3",MOD(AY102-1,9)=0),"Coax"," "),  IF(OR(AY$95="E",AY$95="EMB"),IF(MOD(AY102,9)=1,"—",16*AY102),IF(OR(AY$95="M",AY$95="MADI"),(AY$92-1)*288+80,
IF(OR(AY$95="IPO",AY$95="IP out"),IF(MOD(AY102-1,18)&lt;=9,"—",16*AY102-15),"Err"))))</f>
        <v xml:space="preserve"> </v>
      </c>
      <c r="BA103" s="9" t="str">
        <f>IF(OR(BA$95="M3", BA$95="S",BA$95="",BA$95="STD",BA$95="A",BA$95="AES",BA$95="F",BA$95="Fiber")," ",IF(OR(BA$95="E",BA$95="EMB"),IF(MOD(BA102,9)=1,"—",16*BA102-15),IF(OR(BA$95="M",BA$95="MADI"),(BA$92-1)*288+17,IF(OR(BA$95="IPO",BA$95="IP out"),IF(MOD(BA102-1,18)&lt;=9,"—",16*BA102-15),"Err"))))</f>
        <v xml:space="preserve"> </v>
      </c>
      <c r="BB103" s="7" t="str">
        <f>IF(OR(BA$95="M3",BA$95="S",BA$95="",BA$95="STD",BA$95="A",BA$95="AES",BA$95="F",BA$95="Fiber"),
IF(AND(BA$95="M3",MOD(BA102-1,9)=0),"Coax"," "),  IF(OR(BA$95="E",BA$95="EMB"),IF(MOD(BA102,9)=1,"—",16*BA102),IF(OR(BA$95="M",BA$95="MADI"),(BA$92-1)*288+80,
IF(OR(BA$95="IPO",BA$95="IP out"),IF(MOD(BA102-1,18)&lt;=9,"—",16*BA102-15),"Err"))))</f>
        <v xml:space="preserve"> </v>
      </c>
      <c r="BC103" s="9" t="str">
        <f>IF(OR(BC$95="M3", BC$95="S",BC$95="",BC$95="STD",BC$95="A",BC$95="AES",BC$95="F",BC$95="Fiber")," ",IF(OR(BC$95="E",BC$95="EMB"),IF(MOD(BC102,9)=1,"—",16*BC102-15),IF(OR(BC$95="M",BC$95="MADI"),(BC$92-1)*288+17,IF(OR(BC$95="IPO",BC$95="IP out"),IF(MOD(BC102-1,18)&lt;=9,"—",16*BC102-15),"Err"))))</f>
        <v xml:space="preserve"> </v>
      </c>
      <c r="BD103" s="7" t="str">
        <f>IF(OR(BC$95="M3",BC$95="S",BC$95="",BC$95="STD",BC$95="A",BC$95="AES",BC$95="F",BC$95="Fiber"),
IF(AND(BC$95="M3",MOD(BC102-1,9)=0),"Coax"," "),  IF(OR(BC$95="E",BC$95="EMB"),IF(MOD(BC102,9)=1,"—",16*BC102),IF(OR(BC$95="M",BC$95="MADI"),(BC$92-1)*288+80,
IF(OR(BC$95="IPO",BC$95="IP out"),IF(MOD(BC102-1,18)&lt;=9,"—",16*BC102-15),"Err"))))</f>
        <v xml:space="preserve"> </v>
      </c>
      <c r="BE103" s="9">
        <f>IF(OR(BE$95="M3", BE$95="S",BE$95="",BE$95="STD",BE$95="A",BE$95="AES",BE$95="F",BE$95="Fiber")," ",IF(OR(BE$95="E",BE$95="EMB"),IF(MOD(BE102,9)=1,"—",16*BE102-15),IF(OR(BE$95="M",BE$95="MADI"),(BE$92-1)*288+17,IF(OR(BE$95="IPO",BE$95="IP out"),IF(MOD(BE102-1,18)&lt;=9,"—",16*BE102-15),"Err"))))</f>
        <v>3185</v>
      </c>
      <c r="BF103" s="7">
        <f>IF(OR(BE$95="M3",BE$95="S",BE$95="",BE$95="STD",BE$95="A",BE$95="AES",BE$95="F",BE$95="Fiber"),
IF(AND(BE$95="M3",MOD(BE102-1,9)=0),"Coax"," "),  IF(OR(BE$95="E",BE$95="EMB"),IF(MOD(BE102,9)=1,"—",16*BE102),IF(OR(BE$95="M",BE$95="MADI"),(BE$92-1)*288+80,
IF(OR(BE$95="IPO",BE$95="IP out"),IF(MOD(BE102-1,18)&lt;=9,"—",16*BE102-15),"Err"))))</f>
        <v>3248</v>
      </c>
      <c r="BG103" s="9">
        <f>IF(OR(BG$95="M3", BG$95="S",BG$95="",BG$95="STD",BG$95="A",BG$95="AES",BG$95="F",BG$95="Fiber")," ",IF(OR(BG$95="E",BG$95="EMB"),IF(MOD(BG102,9)=1,"—",16*BG102-15),IF(OR(BG$95="M",BG$95="MADI"),(BG$92-1)*288+17,IF(OR(BG$95="IPO",BG$95="IP out"),IF(MOD(BG102-1,18)&lt;=9,"—",16*BG102-15),"Err"))))</f>
        <v>2929</v>
      </c>
      <c r="BH103" s="7">
        <f>IF(OR(BG$95="M3",BG$95="S",BG$95="",BG$95="STD",BG$95="A",BG$95="AES",BG$95="F",BG$95="Fiber"),
IF(AND(BG$95="M3",MOD(BG102-1,9)=0),"Coax"," "),  IF(OR(BG$95="E",BG$95="EMB"),IF(MOD(BG102,9)=1,"—",16*BG102),IF(OR(BG$95="M",BG$95="MADI"),(BG$92-1)*288+80,
IF(OR(BG$95="IPO",BG$95="IP out"),IF(MOD(BG102-1,18)&lt;=9,"—",16*BG102-15),"Err"))))</f>
        <v>2944</v>
      </c>
      <c r="BI103" s="9" t="str">
        <f>IF(OR(BI$95="M3", BI$95="S",BI$95="",BI$95="STD",BI$95="A",BI$95="AES",BI$95="F",BI$95="Fiber")," ",IF(OR(BI$95="E",BI$95="EMB"),IF(MOD(BI102,9)=1,"—",16*BI102-15),IF(OR(BI$95="M",BI$95="MADI"),(BI$92-1)*288+17,IF(OR(BI$95="IPO",BI$95="IP out"),IF(MOD(BI102-1,18)&lt;=9,"—",16*BI102-15),"Err"))))</f>
        <v xml:space="preserve"> </v>
      </c>
      <c r="BJ103" s="7" t="str">
        <f>IF(OR(BI$95="M3",BI$95="S",BI$95="",BI$95="STD",BI$95="A",BI$95="AES",BI$95="F",BI$95="Fiber"),
IF(AND(BI$95="M3",MOD(BI102-1,9)=0),"Coax"," "),  IF(OR(BI$95="E",BI$95="EMB"),IF(MOD(BI102,9)=1,"—",16*BI102),IF(OR(BI$95="M",BI$95="MADI"),(BI$92-1)*288+80,
IF(OR(BI$95="IPO",BI$95="IP out"),IF(MOD(BI102-1,18)&lt;=9,"—",16*BI102-15),"Err"))))</f>
        <v xml:space="preserve"> </v>
      </c>
      <c r="BK103" s="9" t="str">
        <f>IF(OR(BK$95="M3", BK$95="S",BK$95="",BK$95="STD",BK$95="A",BK$95="AES",BK$95="F",BK$95="Fiber")," ",IF(OR(BK$95="E",BK$95="EMB"),IF(MOD(BK102,9)=1,"—",16*BK102-15),IF(OR(BK$95="M",BK$95="MADI"),(BK$92-1)*288+17,IF(OR(BK$95="IPO",BK$95="IP out"),IF(MOD(BK102-1,18)&lt;=9,"—",16*BK102-15),"Err"))))</f>
        <v xml:space="preserve"> </v>
      </c>
      <c r="BL103" s="7" t="str">
        <f>IF(OR(BK$95="M3",BK$95="S",BK$95="",BK$95="STD",BK$95="A",BK$95="AES",BK$95="F",BK$95="Fiber"),
IF(AND(BK$95="M3",MOD(BK102-1,9)=0),"Coax"," "),  IF(OR(BK$95="E",BK$95="EMB"),IF(MOD(BK102,9)=1,"—",16*BK102),IF(OR(BK$95="M",BK$95="MADI"),(BK$92-1)*288+80,
IF(OR(BK$95="IPO",BK$95="IP out"),IF(MOD(BK102-1,18)&lt;=9,"—",16*BK102-15),"Err"))))</f>
        <v xml:space="preserve"> </v>
      </c>
      <c r="BM103" s="11"/>
      <c r="BN103" s="13" t="s">
        <v>3</v>
      </c>
    </row>
    <row r="104" spans="1:66" x14ac:dyDescent="0.25">
      <c r="A104" s="41">
        <f>(A$92)*18-13</f>
        <v>1139</v>
      </c>
      <c r="B104" s="42"/>
      <c r="C104" s="41">
        <f>(C$92)*18-13</f>
        <v>1121</v>
      </c>
      <c r="D104" s="42"/>
      <c r="E104" s="41">
        <f>(E$92)*18-13</f>
        <v>1103</v>
      </c>
      <c r="F104" s="42"/>
      <c r="G104" s="41">
        <f>(G$92)*18-13</f>
        <v>1085</v>
      </c>
      <c r="H104" s="42"/>
      <c r="I104" s="41">
        <f>(I$92)*18-13</f>
        <v>1067</v>
      </c>
      <c r="J104" s="42"/>
      <c r="K104" s="41">
        <f>(K$92)*18-13</f>
        <v>1049</v>
      </c>
      <c r="L104" s="42"/>
      <c r="M104" s="41">
        <f>(M$92)*18-13</f>
        <v>1031</v>
      </c>
      <c r="N104" s="42"/>
      <c r="O104" s="41">
        <f>(O$92)*18-13</f>
        <v>1013</v>
      </c>
      <c r="P104" s="42"/>
      <c r="Q104" s="10">
        <f>(Q$92)*18-13</f>
        <v>851</v>
      </c>
      <c r="R104" s="39"/>
      <c r="S104" s="10">
        <f>(S$92)*18-13</f>
        <v>833</v>
      </c>
      <c r="T104" s="39"/>
      <c r="U104" s="10">
        <f>(U$92)*18-13</f>
        <v>815</v>
      </c>
      <c r="V104" s="39"/>
      <c r="W104" s="10">
        <f>(W$92)*18-13</f>
        <v>797</v>
      </c>
      <c r="X104" s="39"/>
      <c r="Y104" s="10">
        <f>(Y$92)*18-13</f>
        <v>779</v>
      </c>
      <c r="Z104" s="39"/>
      <c r="AA104" s="10">
        <f>(AA$92)*18-13</f>
        <v>761</v>
      </c>
      <c r="AB104" s="39"/>
      <c r="AC104" s="10">
        <f>(AC$92)*18-13</f>
        <v>743</v>
      </c>
      <c r="AD104" s="39"/>
      <c r="AE104" s="10">
        <f>(AE$92)*18-13</f>
        <v>725</v>
      </c>
      <c r="AF104" s="39"/>
      <c r="AG104" s="10">
        <f>(AG$92)*18-13</f>
        <v>563</v>
      </c>
      <c r="AH104" s="39"/>
      <c r="AI104" s="10">
        <f>(AI$92)*18-13</f>
        <v>545</v>
      </c>
      <c r="AJ104" s="39"/>
      <c r="AK104" s="10">
        <f>(AK$92)*18-13</f>
        <v>527</v>
      </c>
      <c r="AL104" s="39"/>
      <c r="AM104" s="10">
        <f>(AM$92)*18-13</f>
        <v>509</v>
      </c>
      <c r="AN104" s="39"/>
      <c r="AO104" s="10">
        <f>(AO$92)*18-13</f>
        <v>491</v>
      </c>
      <c r="AP104" s="39"/>
      <c r="AQ104" s="10">
        <f>(AQ$92)*18-13</f>
        <v>473</v>
      </c>
      <c r="AR104" s="39"/>
      <c r="AS104" s="10">
        <f>(AS$92)*18-13</f>
        <v>455</v>
      </c>
      <c r="AT104" s="39"/>
      <c r="AU104" s="10">
        <f>(AU$92)*18-13</f>
        <v>437</v>
      </c>
      <c r="AV104" s="39"/>
      <c r="AW104" s="10">
        <f>(AW$92)*18-13</f>
        <v>275</v>
      </c>
      <c r="AX104" s="39"/>
      <c r="AY104" s="10">
        <f>(AY$92)*18-13</f>
        <v>257</v>
      </c>
      <c r="AZ104" s="39"/>
      <c r="BA104" s="10">
        <f>(BA$92)*18-13</f>
        <v>239</v>
      </c>
      <c r="BB104" s="39"/>
      <c r="BC104" s="10">
        <f>(BC$92)*18-13</f>
        <v>221</v>
      </c>
      <c r="BD104" s="39"/>
      <c r="BE104" s="10">
        <f>(BE$92)*18-13</f>
        <v>203</v>
      </c>
      <c r="BF104" s="39"/>
      <c r="BG104" s="10">
        <f>(BG$92)*18-13</f>
        <v>185</v>
      </c>
      <c r="BH104" s="39"/>
      <c r="BI104" s="10">
        <f>(BI$92)*18-13</f>
        <v>167</v>
      </c>
      <c r="BJ104" s="39"/>
      <c r="BK104" s="10">
        <f>(BK$92)*18-13</f>
        <v>149</v>
      </c>
      <c r="BL104" s="26"/>
      <c r="BM104" s="3"/>
      <c r="BN104" s="13"/>
    </row>
    <row r="105" spans="1:66" x14ac:dyDescent="0.25">
      <c r="A105" s="9" t="str">
        <f>IF(OR(A$95="M3", A$95="S",A$95="",A$95="STD",A$95="A",A$95="AES",A$95="F",A$95="Fiber")," ",IF(OR(A$95="E",A$95="EMB"),IF(MOD(A104,9)=1,"—",16*A104-15),IF(OR(A$95="M",A$95="MADI"),(A$92-1)*288+17,IF(OR(A$95="IPO",A$95="IP out"),IF(MOD(A104-1,18)&lt;=9,"—",16*A104-15),"Err"))))</f>
        <v>—</v>
      </c>
      <c r="B105" s="7" t="str">
        <f>IF(OR(A$95="M3",A$95="S",A$95="",A$95="STD",A$95="A",A$95="AES",A$95="F",A$95="Fiber"),
IF(AND(A$95="M3",MOD(A104-1,9)=0),"Coax"," "),  IF(OR(A$95="E",A$95="EMB"),IF(MOD(A104,9)=1,"—",16*A104),IF(OR(A$95="M",A$95="MADI"),(A$92-1)*288+80,
IF(OR(A$95="IPO",A$95="IP out"),IF(MOD(A104-1,18)&lt;=9,"—",16*A104-15),"Err"))))</f>
        <v>—</v>
      </c>
      <c r="C105" s="9" t="str">
        <f>IF(OR(C$95="M3", C$95="S",C$95="",C$95="STD",C$95="A",C$95="AES",C$95="F",C$95="Fiber")," ",IF(OR(C$95="E",C$95="EMB"),IF(MOD(C104,9)=1,"—",16*C104-15),IF(OR(C$95="M",C$95="MADI"),(C$92-1)*288+17,IF(OR(C$95="IPO",C$95="IP out"),IF(MOD(C104-1,18)&lt;=9,"—",16*C104-15),"Err"))))</f>
        <v>—</v>
      </c>
      <c r="D105" s="7" t="str">
        <f>IF(OR(C$95="M3",C$95="S",C$95="",C$95="STD",C$95="A",C$95="AES",C$95="F",C$95="Fiber"),
IF(AND(C$95="M3",MOD(C104-1,9)=0),"Coax"," "),  IF(OR(C$95="E",C$95="EMB"),IF(MOD(C104,9)=1,"—",16*C104),IF(OR(C$95="M",C$95="MADI"),(C$92-1)*288+80,
IF(OR(C$95="IPO",C$95="IP out"),IF(MOD(C104-1,18)&lt;=9,"—",16*C104-15),"Err"))))</f>
        <v>—</v>
      </c>
      <c r="E105" s="9" t="str">
        <f>IF(OR(E$95="M3", E$95="S",E$95="",E$95="STD",E$95="A",E$95="AES",E$95="F",E$95="Fiber")," ",IF(OR(E$95="E",E$95="EMB"),IF(MOD(E104,9)=1,"—",16*E104-15),IF(OR(E$95="M",E$95="MADI"),(E$92-1)*288+17,IF(OR(E$95="IPO",E$95="IP out"),IF(MOD(E104-1,18)&lt;=9,"—",16*E104-15),"Err"))))</f>
        <v>—</v>
      </c>
      <c r="F105" s="7" t="str">
        <f>IF(OR(E$95="M3",E$95="S",E$95="",E$95="STD",E$95="A",E$95="AES",E$95="F",E$95="Fiber"),
IF(AND(E$95="M3",MOD(E104-1,9)=0),"Coax"," "),  IF(OR(E$95="E",E$95="EMB"),IF(MOD(E104,9)=1,"—",16*E104),IF(OR(E$95="M",E$95="MADI"),(E$92-1)*288+80,
IF(OR(E$95="IPO",E$95="IP out"),IF(MOD(E104-1,18)&lt;=9,"—",16*E104-15),"Err"))))</f>
        <v>—</v>
      </c>
      <c r="G105" s="9" t="str">
        <f>IF(OR(G$95="M3", G$95="S",G$95="",G$95="STD",G$95="A",G$95="AES",G$95="F",G$95="Fiber")," ",IF(OR(G$95="E",G$95="EMB"),IF(MOD(G104,9)=1,"—",16*G104-15),IF(OR(G$95="M",G$95="MADI"),(G$92-1)*288+17,IF(OR(G$95="IPO",G$95="IP out"),IF(MOD(G104-1,18)&lt;=9,"—",16*G104-15),"Err"))))</f>
        <v>—</v>
      </c>
      <c r="H105" s="7" t="str">
        <f>IF(OR(G$95="M3",G$95="S",G$95="",G$95="STD",G$95="A",G$95="AES",G$95="F",G$95="Fiber"),
IF(AND(G$95="M3",MOD(G104-1,9)=0),"Coax"," "),  IF(OR(G$95="E",G$95="EMB"),IF(MOD(G104,9)=1,"—",16*G104),IF(OR(G$95="M",G$95="MADI"),(G$92-1)*288+80,
IF(OR(G$95="IPO",G$95="IP out"),IF(MOD(G104-1,18)&lt;=9,"—",16*G104-15),"Err"))))</f>
        <v>—</v>
      </c>
      <c r="I105" s="9" t="str">
        <f>IF(OR(I$95="M3", I$95="S",I$95="",I$95="STD",I$95="A",I$95="AES",I$95="F",I$95="Fiber")," ",IF(OR(I$95="E",I$95="EMB"),IF(MOD(I104,9)=1,"—",16*I104-15),IF(OR(I$95="M",I$95="MADI"),(I$92-1)*288+17,IF(OR(I$95="IPO",I$95="IP out"),IF(MOD(I104-1,18)&lt;=9,"—",16*I104-15),"Err"))))</f>
        <v>—</v>
      </c>
      <c r="J105" s="7" t="str">
        <f>IF(OR(I$95="M3",I$95="S",I$95="",I$95="STD",I$95="A",I$95="AES",I$95="F",I$95="Fiber"),
IF(AND(I$95="M3",MOD(I104-1,9)=0),"Coax"," "),  IF(OR(I$95="E",I$95="EMB"),IF(MOD(I104,9)=1,"—",16*I104),IF(OR(I$95="M",I$95="MADI"),(I$92-1)*288+80,
IF(OR(I$95="IPO",I$95="IP out"),IF(MOD(I104-1,18)&lt;=9,"—",16*I104-15),"Err"))))</f>
        <v>—</v>
      </c>
      <c r="K105" s="9" t="str">
        <f>IF(OR(K$95="M3", K$95="S",K$95="",K$95="STD",K$95="A",K$95="AES",K$95="F",K$95="Fiber")," ",IF(OR(K$95="E",K$95="EMB"),IF(MOD(K104,9)=1,"—",16*K104-15),IF(OR(K$95="M",K$95="MADI"),(K$92-1)*288+17,IF(OR(K$95="IPO",K$95="IP out"),IF(MOD(K104-1,18)&lt;=9,"—",16*K104-15),"Err"))))</f>
        <v>—</v>
      </c>
      <c r="L105" s="7" t="str">
        <f>IF(OR(K$95="M3",K$95="S",K$95="",K$95="STD",K$95="A",K$95="AES",K$95="F",K$95="Fiber"),
IF(AND(K$95="M3",MOD(K104-1,9)=0),"Coax"," "),  IF(OR(K$95="E",K$95="EMB"),IF(MOD(K104,9)=1,"—",16*K104),IF(OR(K$95="M",K$95="MADI"),(K$92-1)*288+80,
IF(OR(K$95="IPO",K$95="IP out"),IF(MOD(K104-1,18)&lt;=9,"—",16*K104-15),"Err"))))</f>
        <v>—</v>
      </c>
      <c r="M105" s="9" t="str">
        <f>IF(OR(M$95="M3", M$95="S",M$95="",M$95="STD",M$95="A",M$95="AES",M$95="F",M$95="Fiber")," ",IF(OR(M$95="E",M$95="EMB"),IF(MOD(M104,9)=1,"—",16*M104-15),IF(OR(M$95="M",M$95="MADI"),(M$92-1)*288+17,IF(OR(M$95="IPO",M$95="IP out"),IF(MOD(M104-1,18)&lt;=9,"—",16*M104-15),"Err"))))</f>
        <v>—</v>
      </c>
      <c r="N105" s="7" t="str">
        <f>IF(OR(M$95="M3",M$95="S",M$95="",M$95="STD",M$95="A",M$95="AES",M$95="F",M$95="Fiber"),
IF(AND(M$95="M3",MOD(M104-1,9)=0),"Coax"," "),  IF(OR(M$95="E",M$95="EMB"),IF(MOD(M104,9)=1,"—",16*M104),IF(OR(M$95="M",M$95="MADI"),(M$92-1)*288+80,
IF(OR(M$95="IPO",M$95="IP out"),IF(MOD(M104-1,18)&lt;=9,"—",16*M104-15),"Err"))))</f>
        <v>—</v>
      </c>
      <c r="O105" s="9" t="str">
        <f>IF(OR(O$95="M3", O$95="S",O$95="",O$95="STD",O$95="A",O$95="AES",O$95="F",O$95="Fiber")," ",IF(OR(O$95="E",O$95="EMB"),IF(MOD(O104,9)=1,"—",16*O104-15),IF(OR(O$95="M",O$95="MADI"),(O$92-1)*288+17,IF(OR(O$95="IPO",O$95="IP out"),IF(MOD(O104-1,18)&lt;=9,"—",16*O104-15),"Err"))))</f>
        <v>—</v>
      </c>
      <c r="P105" s="7" t="str">
        <f>IF(OR(O$95="M3",O$95="S",O$95="",O$95="STD",O$95="A",O$95="AES",O$95="F",O$95="Fiber"),
IF(AND(O$95="M3",MOD(O104-1,9)=0),"Coax"," "),  IF(OR(O$95="E",O$95="EMB"),IF(MOD(O104,9)=1,"—",16*O104),IF(OR(O$95="M",O$95="MADI"),(O$92-1)*288+80,
IF(OR(O$95="IPO",O$95="IP out"),IF(MOD(O104-1,18)&lt;=9,"—",16*O104-15),"Err"))))</f>
        <v>—</v>
      </c>
      <c r="Q105" s="9" t="str">
        <f>IF(OR(Q$95="M3", Q$95="S",Q$95="",Q$95="STD",Q$95="A",Q$95="AES",Q$95="F",Q$95="Fiber")," ",IF(OR(Q$95="E",Q$95="EMB"),IF(MOD(Q104,9)=1,"—",16*Q104-15),IF(OR(Q$95="M",Q$95="MADI"),(Q$92-1)*288+17,IF(OR(Q$95="IPO",Q$95="IP out"),IF(MOD(Q104-1,18)&lt;=9,"—",16*Q104-15),"Err"))))</f>
        <v>—</v>
      </c>
      <c r="R105" s="7" t="str">
        <f>IF(OR(Q$95="M3",Q$95="S",Q$95="",Q$95="STD",Q$95="A",Q$95="AES",Q$95="F",Q$95="Fiber"),
IF(AND(Q$95="M3",MOD(Q104-1,9)=0),"Coax"," "),  IF(OR(Q$95="E",Q$95="EMB"),IF(MOD(Q104,9)=1,"—",16*Q104),IF(OR(Q$95="M",Q$95="MADI"),(Q$92-1)*288+80,
IF(OR(Q$95="IPO",Q$95="IP out"),IF(MOD(Q104-1,18)&lt;=9,"—",16*Q104-15),"Err"))))</f>
        <v>—</v>
      </c>
      <c r="S105" s="9" t="str">
        <f>IF(OR(S$95="M3", S$95="S",S$95="",S$95="STD",S$95="A",S$95="AES",S$95="F",S$95="Fiber")," ",IF(OR(S$95="E",S$95="EMB"),IF(MOD(S104,9)=1,"—",16*S104-15),IF(OR(S$95="M",S$95="MADI"),(S$92-1)*288+17,IF(OR(S$95="IPO",S$95="IP out"),IF(MOD(S104-1,18)&lt;=9,"—",16*S104-15),"Err"))))</f>
        <v>—</v>
      </c>
      <c r="T105" s="7" t="str">
        <f>IF(OR(S$95="M3",S$95="S",S$95="",S$95="STD",S$95="A",S$95="AES",S$95="F",S$95="Fiber"),
IF(AND(S$95="M3",MOD(S104-1,9)=0),"Coax"," "),  IF(OR(S$95="E",S$95="EMB"),IF(MOD(S104,9)=1,"—",16*S104),IF(OR(S$95="M",S$95="MADI"),(S$92-1)*288+80,
IF(OR(S$95="IPO",S$95="IP out"),IF(MOD(S104-1,18)&lt;=9,"—",16*S104-15),"Err"))))</f>
        <v>—</v>
      </c>
      <c r="U105" s="9" t="str">
        <f>IF(OR(U$95="M3", U$95="S",U$95="",U$95="STD",U$95="A",U$95="AES",U$95="F",U$95="Fiber")," ",IF(OR(U$95="E",U$95="EMB"),IF(MOD(U104,9)=1,"—",16*U104-15),IF(OR(U$95="M",U$95="MADI"),(U$92-1)*288+17,IF(OR(U$95="IPO",U$95="IP out"),IF(MOD(U104-1,18)&lt;=9,"—",16*U104-15),"Err"))))</f>
        <v>—</v>
      </c>
      <c r="V105" s="7" t="str">
        <f>IF(OR(U$95="M3",U$95="S",U$95="",U$95="STD",U$95="A",U$95="AES",U$95="F",U$95="Fiber"),
IF(AND(U$95="M3",MOD(U104-1,9)=0),"Coax"," "),  IF(OR(U$95="E",U$95="EMB"),IF(MOD(U104,9)=1,"—",16*U104),IF(OR(U$95="M",U$95="MADI"),(U$92-1)*288+80,
IF(OR(U$95="IPO",U$95="IP out"),IF(MOD(U104-1,18)&lt;=9,"—",16*U104-15),"Err"))))</f>
        <v>—</v>
      </c>
      <c r="W105" s="9" t="str">
        <f>IF(OR(W$95="M3", W$95="S",W$95="",W$95="STD",W$95="A",W$95="AES",W$95="F",W$95="Fiber")," ",IF(OR(W$95="E",W$95="EMB"),IF(MOD(W104,9)=1,"—",16*W104-15),IF(OR(W$95="M",W$95="MADI"),(W$92-1)*288+17,IF(OR(W$95="IPO",W$95="IP out"),IF(MOD(W104-1,18)&lt;=9,"—",16*W104-15),"Err"))))</f>
        <v>—</v>
      </c>
      <c r="X105" s="7" t="str">
        <f>IF(OR(W$95="M3",W$95="S",W$95="",W$95="STD",W$95="A",W$95="AES",W$95="F",W$95="Fiber"),
IF(AND(W$95="M3",MOD(W104-1,9)=0),"Coax"," "),  IF(OR(W$95="E",W$95="EMB"),IF(MOD(W104,9)=1,"—",16*W104),IF(OR(W$95="M",W$95="MADI"),(W$92-1)*288+80,
IF(OR(W$95="IPO",W$95="IP out"),IF(MOD(W104-1,18)&lt;=9,"—",16*W104-15),"Err"))))</f>
        <v>—</v>
      </c>
      <c r="Y105" s="9" t="str">
        <f>IF(OR(Y$95="M3", Y$95="S",Y$95="",Y$95="STD",Y$95="A",Y$95="AES",Y$95="F",Y$95="Fiber")," ",IF(OR(Y$95="E",Y$95="EMB"),IF(MOD(Y104,9)=1,"—",16*Y104-15),IF(OR(Y$95="M",Y$95="MADI"),(Y$92-1)*288+17,IF(OR(Y$95="IPO",Y$95="IP out"),IF(MOD(Y104-1,18)&lt;=9,"—",16*Y104-15),"Err"))))</f>
        <v>—</v>
      </c>
      <c r="Z105" s="7" t="str">
        <f>IF(OR(Y$95="M3",Y$95="S",Y$95="",Y$95="STD",Y$95="A",Y$95="AES",Y$95="F",Y$95="Fiber"),
IF(AND(Y$95="M3",MOD(Y104-1,9)=0),"Coax"," "),  IF(OR(Y$95="E",Y$95="EMB"),IF(MOD(Y104,9)=1,"—",16*Y104),IF(OR(Y$95="M",Y$95="MADI"),(Y$92-1)*288+80,
IF(OR(Y$95="IPO",Y$95="IP out"),IF(MOD(Y104-1,18)&lt;=9,"—",16*Y104-15),"Err"))))</f>
        <v>—</v>
      </c>
      <c r="AA105" s="9" t="str">
        <f>IF(OR(AA$95="M3", AA$95="S",AA$95="",AA$95="STD",AA$95="A",AA$95="AES",AA$95="F",AA$95="Fiber")," ",IF(OR(AA$95="E",AA$95="EMB"),IF(MOD(AA104,9)=1,"—",16*AA104-15),IF(OR(AA$95="M",AA$95="MADI"),(AA$92-1)*288+17,IF(OR(AA$95="IPO",AA$95="IP out"),IF(MOD(AA104-1,18)&lt;=9,"—",16*AA104-15),"Err"))))</f>
        <v>—</v>
      </c>
      <c r="AB105" s="7" t="str">
        <f>IF(OR(AA$95="M3",AA$95="S",AA$95="",AA$95="STD",AA$95="A",AA$95="AES",AA$95="F",AA$95="Fiber"),
IF(AND(AA$95="M3",MOD(AA104-1,9)=0),"Coax"," "),  IF(OR(AA$95="E",AA$95="EMB"),IF(MOD(AA104,9)=1,"—",16*AA104),IF(OR(AA$95="M",AA$95="MADI"),(AA$92-1)*288+80,
IF(OR(AA$95="IPO",AA$95="IP out"),IF(MOD(AA104-1,18)&lt;=9,"—",16*AA104-15),"Err"))))</f>
        <v>—</v>
      </c>
      <c r="AC105" s="9" t="str">
        <f>IF(OR(AC$95="M3", AC$95="S",AC$95="",AC$95="STD",AC$95="A",AC$95="AES",AC$95="F",AC$95="Fiber")," ",IF(OR(AC$95="E",AC$95="EMB"),IF(MOD(AC104,9)=1,"—",16*AC104-15),IF(OR(AC$95="M",AC$95="MADI"),(AC$92-1)*288+17,IF(OR(AC$95="IPO",AC$95="IP out"),IF(MOD(AC104-1,18)&lt;=9,"—",16*AC104-15),"Err"))))</f>
        <v>—</v>
      </c>
      <c r="AD105" s="7" t="str">
        <f>IF(OR(AC$95="M3",AC$95="S",AC$95="",AC$95="STD",AC$95="A",AC$95="AES",AC$95="F",AC$95="Fiber"),
IF(AND(AC$95="M3",MOD(AC104-1,9)=0),"Coax"," "),  IF(OR(AC$95="E",AC$95="EMB"),IF(MOD(AC104,9)=1,"—",16*AC104),IF(OR(AC$95="M",AC$95="MADI"),(AC$92-1)*288+80,
IF(OR(AC$95="IPO",AC$95="IP out"),IF(MOD(AC104-1,18)&lt;=9,"—",16*AC104-15),"Err"))))</f>
        <v>—</v>
      </c>
      <c r="AE105" s="9" t="str">
        <f>IF(OR(AE$95="M3", AE$95="S",AE$95="",AE$95="STD",AE$95="A",AE$95="AES",AE$95="F",AE$95="Fiber")," ",IF(OR(AE$95="E",AE$95="EMB"),IF(MOD(AE104,9)=1,"—",16*AE104-15),IF(OR(AE$95="M",AE$95="MADI"),(AE$92-1)*288+17,IF(OR(AE$95="IPO",AE$95="IP out"),IF(MOD(AE104-1,18)&lt;=9,"—",16*AE104-15),"Err"))))</f>
        <v>—</v>
      </c>
      <c r="AF105" s="7" t="str">
        <f>IF(OR(AE$95="M3",AE$95="S",AE$95="",AE$95="STD",AE$95="A",AE$95="AES",AE$95="F",AE$95="Fiber"),
IF(AND(AE$95="M3",MOD(AE104-1,9)=0),"Coax"," "),  IF(OR(AE$95="E",AE$95="EMB"),IF(MOD(AE104,9)=1,"—",16*AE104),IF(OR(AE$95="M",AE$95="MADI"),(AE$92-1)*288+80,
IF(OR(AE$95="IPO",AE$95="IP out"),IF(MOD(AE104-1,18)&lt;=9,"—",16*AE104-15),"Err"))))</f>
        <v>—</v>
      </c>
      <c r="AG105" s="9" t="str">
        <f>IF(OR(AG$95="M3", AG$95="S",AG$95="",AG$95="STD",AG$95="A",AG$95="AES",AG$95="F",AG$95="Fiber")," ",IF(OR(AG$95="E",AG$95="EMB"),IF(MOD(AG104,9)=1,"—",16*AG104-15),IF(OR(AG$95="M",AG$95="MADI"),(AG$92-1)*288+17,IF(OR(AG$95="IPO",AG$95="IP out"),IF(MOD(AG104-1,18)&lt;=9,"—",16*AG104-15),"Err"))))</f>
        <v>—</v>
      </c>
      <c r="AH105" s="7" t="str">
        <f>IF(OR(AG$95="M3",AG$95="S",AG$95="",AG$95="STD",AG$95="A",AG$95="AES",AG$95="F",AG$95="Fiber"),
IF(AND(AG$95="M3",MOD(AG104-1,9)=0),"Coax"," "),  IF(OR(AG$95="E",AG$95="EMB"),IF(MOD(AG104,9)=1,"—",16*AG104),IF(OR(AG$95="M",AG$95="MADI"),(AG$92-1)*288+80,
IF(OR(AG$95="IPO",AG$95="IP out"),IF(MOD(AG104-1,18)&lt;=9,"—",16*AG104-15),"Err"))))</f>
        <v>—</v>
      </c>
      <c r="AI105" s="9" t="str">
        <f>IF(OR(AI$95="M3", AI$95="S",AI$95="",AI$95="STD",AI$95="A",AI$95="AES",AI$95="F",AI$95="Fiber")," ",IF(OR(AI$95="E",AI$95="EMB"),IF(MOD(AI104,9)=1,"—",16*AI104-15),IF(OR(AI$95="M",AI$95="MADI"),(AI$92-1)*288+17,IF(OR(AI$95="IPO",AI$95="IP out"),IF(MOD(AI104-1,18)&lt;=9,"—",16*AI104-15),"Err"))))</f>
        <v xml:space="preserve"> </v>
      </c>
      <c r="AJ105" s="7" t="str">
        <f>IF(OR(AI$95="M3",AI$95="S",AI$95="",AI$95="STD",AI$95="A",AI$95="AES",AI$95="F",AI$95="Fiber"),
IF(AND(AI$95="M3",MOD(AI104-1,9)=0),"Coax"," "),  IF(OR(AI$95="E",AI$95="EMB"),IF(MOD(AI104,9)=1,"—",16*AI104),IF(OR(AI$95="M",AI$95="MADI"),(AI$92-1)*288+80,
IF(OR(AI$95="IPO",AI$95="IP out"),IF(MOD(AI104-1,18)&lt;=9,"—",16*AI104-15),"Err"))))</f>
        <v xml:space="preserve"> </v>
      </c>
      <c r="AK105" s="9" t="str">
        <f>IF(OR(AK$95="M3", AK$95="S",AK$95="",AK$95="STD",AK$95="A",AK$95="AES",AK$95="F",AK$95="Fiber")," ",IF(OR(AK$95="E",AK$95="EMB"),IF(MOD(AK104,9)=1,"—",16*AK104-15),IF(OR(AK$95="M",AK$95="MADI"),(AK$92-1)*288+17,IF(OR(AK$95="IPO",AK$95="IP out"),IF(MOD(AK104-1,18)&lt;=9,"—",16*AK104-15),"Err"))))</f>
        <v xml:space="preserve"> </v>
      </c>
      <c r="AL105" s="7" t="str">
        <f>IF(OR(AK$95="M3",AK$95="S",AK$95="",AK$95="STD",AK$95="A",AK$95="AES",AK$95="F",AK$95="Fiber"),
IF(AND(AK$95="M3",MOD(AK104-1,9)=0),"Coax"," "),  IF(OR(AK$95="E",AK$95="EMB"),IF(MOD(AK104,9)=1,"—",16*AK104),IF(OR(AK$95="M",AK$95="MADI"),(AK$92-1)*288+80,
IF(OR(AK$95="IPO",AK$95="IP out"),IF(MOD(AK104-1,18)&lt;=9,"—",16*AK104-15),"Err"))))</f>
        <v xml:space="preserve"> </v>
      </c>
      <c r="AM105" s="9" t="str">
        <f>IF(OR(AM$95="M3", AM$95="S",AM$95="",AM$95="STD",AM$95="A",AM$95="AES",AM$95="F",AM$95="Fiber")," ",IF(OR(AM$95="E",AM$95="EMB"),IF(MOD(AM104,9)=1,"—",16*AM104-15),IF(OR(AM$95="M",AM$95="MADI"),(AM$92-1)*288+17,IF(OR(AM$95="IPO",AM$95="IP out"),IF(MOD(AM104-1,18)&lt;=9,"—",16*AM104-15),"Err"))))</f>
        <v xml:space="preserve"> </v>
      </c>
      <c r="AN105" s="7" t="str">
        <f>IF(OR(AM$95="M3",AM$95="S",AM$95="",AM$95="STD",AM$95="A",AM$95="AES",AM$95="F",AM$95="Fiber"),
IF(AND(AM$95="M3",MOD(AM104-1,9)=0),"Coax"," "),  IF(OR(AM$95="E",AM$95="EMB"),IF(MOD(AM104,9)=1,"—",16*AM104),IF(OR(AM$95="M",AM$95="MADI"),(AM$92-1)*288+80,
IF(OR(AM$95="IPO",AM$95="IP out"),IF(MOD(AM104-1,18)&lt;=9,"—",16*AM104-15),"Err"))))</f>
        <v xml:space="preserve"> </v>
      </c>
      <c r="AO105" s="9">
        <f>IF(OR(AO$95="M3", AO$95="S",AO$95="",AO$95="STD",AO$95="A",AO$95="AES",AO$95="F",AO$95="Fiber")," ",IF(OR(AO$95="E",AO$95="EMB"),IF(MOD(AO104,9)=1,"—",16*AO104-15),IF(OR(AO$95="M",AO$95="MADI"),(AO$92-1)*288+17,IF(OR(AO$95="IPO",AO$95="IP out"),IF(MOD(AO104-1,18)&lt;=9,"—",16*AO104-15),"Err"))))</f>
        <v>7793</v>
      </c>
      <c r="AP105" s="7">
        <f>IF(OR(AO$95="M3",AO$95="S",AO$95="",AO$95="STD",AO$95="A",AO$95="AES",AO$95="F",AO$95="Fiber"),
IF(AND(AO$95="M3",MOD(AO104-1,9)=0),"Coax"," "),  IF(OR(AO$95="E",AO$95="EMB"),IF(MOD(AO104,9)=1,"—",16*AO104),IF(OR(AO$95="M",AO$95="MADI"),(AO$92-1)*288+80,
IF(OR(AO$95="IPO",AO$95="IP out"),IF(MOD(AO104-1,18)&lt;=9,"—",16*AO104-15),"Err"))))</f>
        <v>7856</v>
      </c>
      <c r="AQ105" s="9">
        <f>IF(OR(AQ$95="M3", AQ$95="S",AQ$95="",AQ$95="STD",AQ$95="A",AQ$95="AES",AQ$95="F",AQ$95="Fiber")," ",IF(OR(AQ$95="E",AQ$95="EMB"),IF(MOD(AQ104,9)=1,"—",16*AQ104-15),IF(OR(AQ$95="M",AQ$95="MADI"),(AQ$92-1)*288+17,IF(OR(AQ$95="IPO",AQ$95="IP out"),IF(MOD(AQ104-1,18)&lt;=9,"—",16*AQ104-15),"Err"))))</f>
        <v>7553</v>
      </c>
      <c r="AR105" s="7">
        <f>IF(OR(AQ$95="M3",AQ$95="S",AQ$95="",AQ$95="STD",AQ$95="A",AQ$95="AES",AQ$95="F",AQ$95="Fiber"),
IF(AND(AQ$95="M3",MOD(AQ104-1,9)=0),"Coax"," "),  IF(OR(AQ$95="E",AQ$95="EMB"),IF(MOD(AQ104,9)=1,"—",16*AQ104),IF(OR(AQ$95="M",AQ$95="MADI"),(AQ$92-1)*288+80,
IF(OR(AQ$95="IPO",AQ$95="IP out"),IF(MOD(AQ104-1,18)&lt;=9,"—",16*AQ104-15),"Err"))))</f>
        <v>7568</v>
      </c>
      <c r="AS105" s="9" t="str">
        <f>IF(OR(AS$95="M3", AS$95="S",AS$95="",AS$95="STD",AS$95="A",AS$95="AES",AS$95="F",AS$95="Fiber")," ",IF(OR(AS$95="E",AS$95="EMB"),IF(MOD(AS104,9)=1,"—",16*AS104-15),IF(OR(AS$95="M",AS$95="MADI"),(AS$92-1)*288+17,IF(OR(AS$95="IPO",AS$95="IP out"),IF(MOD(AS104-1,18)&lt;=9,"—",16*AS104-15),"Err"))))</f>
        <v xml:space="preserve"> </v>
      </c>
      <c r="AT105" s="7" t="str">
        <f>IF(OR(AS$95="M3",AS$95="S",AS$95="",AS$95="STD",AS$95="A",AS$95="AES",AS$95="F",AS$95="Fiber"),
IF(AND(AS$95="M3",MOD(AS104-1,9)=0),"Coax"," "),  IF(OR(AS$95="E",AS$95="EMB"),IF(MOD(AS104,9)=1,"—",16*AS104),IF(OR(AS$95="M",AS$95="MADI"),(AS$92-1)*288+80,
IF(OR(AS$95="IPO",AS$95="IP out"),IF(MOD(AS104-1,18)&lt;=9,"—",16*AS104-15),"Err"))))</f>
        <v xml:space="preserve"> </v>
      </c>
      <c r="AU105" s="9" t="str">
        <f>IF(OR(AU$95="M3", AU$95="S",AU$95="",AU$95="STD",AU$95="A",AU$95="AES",AU$95="F",AU$95="Fiber")," ",IF(OR(AU$95="E",AU$95="EMB"),IF(MOD(AU104,9)=1,"—",16*AU104-15),IF(OR(AU$95="M",AU$95="MADI"),(AU$92-1)*288+17,IF(OR(AU$95="IPO",AU$95="IP out"),IF(MOD(AU104-1,18)&lt;=9,"—",16*AU104-15),"Err"))))</f>
        <v xml:space="preserve"> </v>
      </c>
      <c r="AV105" s="7" t="str">
        <f>IF(OR(AU$95="M3",AU$95="S",AU$95="",AU$95="STD",AU$95="A",AU$95="AES",AU$95="F",AU$95="Fiber"),
IF(AND(AU$95="M3",MOD(AU104-1,9)=0),"Coax"," "),  IF(OR(AU$95="E",AU$95="EMB"),IF(MOD(AU104,9)=1,"—",16*AU104),IF(OR(AU$95="M",AU$95="MADI"),(AU$92-1)*288+80,
IF(OR(AU$95="IPO",AU$95="IP out"),IF(MOD(AU104-1,18)&lt;=9,"—",16*AU104-15),"Err"))))</f>
        <v xml:space="preserve"> </v>
      </c>
      <c r="AW105" s="9" t="str">
        <f>IF(OR(AW$95="M3", AW$95="S",AW$95="",AW$95="STD",AW$95="A",AW$95="AES",AW$95="F",AW$95="Fiber")," ",IF(OR(AW$95="E",AW$95="EMB"),IF(MOD(AW104,9)=1,"—",16*AW104-15),IF(OR(AW$95="M",AW$95="MADI"),(AW$92-1)*288+17,IF(OR(AW$95="IPO",AW$95="IP out"),IF(MOD(AW104-1,18)&lt;=9,"—",16*AW104-15),"Err"))))</f>
        <v>—</v>
      </c>
      <c r="AX105" s="7" t="str">
        <f>IF(OR(AW$95="M3",AW$95="S",AW$95="",AW$95="STD",AW$95="A",AW$95="AES",AW$95="F",AW$95="Fiber"),
IF(AND(AW$95="M3",MOD(AW104-1,9)=0),"Coax"," "),  IF(OR(AW$95="E",AW$95="EMB"),IF(MOD(AW104,9)=1,"—",16*AW104),IF(OR(AW$95="M",AW$95="MADI"),(AW$92-1)*288+80,
IF(OR(AW$95="IPO",AW$95="IP out"),IF(MOD(AW104-1,18)&lt;=9,"—",16*AW104-15),"Err"))))</f>
        <v>—</v>
      </c>
      <c r="AY105" s="9" t="str">
        <f>IF(OR(AY$95="M3", AY$95="S",AY$95="",AY$95="STD",AY$95="A",AY$95="AES",AY$95="F",AY$95="Fiber")," ",IF(OR(AY$95="E",AY$95="EMB"),IF(MOD(AY104,9)=1,"—",16*AY104-15),IF(OR(AY$95="M",AY$95="MADI"),(AY$92-1)*288+17,IF(OR(AY$95="IPO",AY$95="IP out"),IF(MOD(AY104-1,18)&lt;=9,"—",16*AY104-15),"Err"))))</f>
        <v xml:space="preserve"> </v>
      </c>
      <c r="AZ105" s="7" t="str">
        <f>IF(OR(AY$95="M3",AY$95="S",AY$95="",AY$95="STD",AY$95="A",AY$95="AES",AY$95="F",AY$95="Fiber"),
IF(AND(AY$95="M3",MOD(AY104-1,9)=0),"Coax"," "),  IF(OR(AY$95="E",AY$95="EMB"),IF(MOD(AY104,9)=1,"—",16*AY104),IF(OR(AY$95="M",AY$95="MADI"),(AY$92-1)*288+80,
IF(OR(AY$95="IPO",AY$95="IP out"),IF(MOD(AY104-1,18)&lt;=9,"—",16*AY104-15),"Err"))))</f>
        <v xml:space="preserve"> </v>
      </c>
      <c r="BA105" s="9" t="str">
        <f>IF(OR(BA$95="M3", BA$95="S",BA$95="",BA$95="STD",BA$95="A",BA$95="AES",BA$95="F",BA$95="Fiber")," ",IF(OR(BA$95="E",BA$95="EMB"),IF(MOD(BA104,9)=1,"—",16*BA104-15),IF(OR(BA$95="M",BA$95="MADI"),(BA$92-1)*288+17,IF(OR(BA$95="IPO",BA$95="IP out"),IF(MOD(BA104-1,18)&lt;=9,"—",16*BA104-15),"Err"))))</f>
        <v xml:space="preserve"> </v>
      </c>
      <c r="BB105" s="7" t="str">
        <f>IF(OR(BA$95="M3",BA$95="S",BA$95="",BA$95="STD",BA$95="A",BA$95="AES",BA$95="F",BA$95="Fiber"),
IF(AND(BA$95="M3",MOD(BA104-1,9)=0),"Coax"," "),  IF(OR(BA$95="E",BA$95="EMB"),IF(MOD(BA104,9)=1,"—",16*BA104),IF(OR(BA$95="M",BA$95="MADI"),(BA$92-1)*288+80,
IF(OR(BA$95="IPO",BA$95="IP out"),IF(MOD(BA104-1,18)&lt;=9,"—",16*BA104-15),"Err"))))</f>
        <v xml:space="preserve"> </v>
      </c>
      <c r="BC105" s="9" t="str">
        <f>IF(OR(BC$95="M3", BC$95="S",BC$95="",BC$95="STD",BC$95="A",BC$95="AES",BC$95="F",BC$95="Fiber")," ",IF(OR(BC$95="E",BC$95="EMB"),IF(MOD(BC104,9)=1,"—",16*BC104-15),IF(OR(BC$95="M",BC$95="MADI"),(BC$92-1)*288+17,IF(OR(BC$95="IPO",BC$95="IP out"),IF(MOD(BC104-1,18)&lt;=9,"—",16*BC104-15),"Err"))))</f>
        <v xml:space="preserve"> </v>
      </c>
      <c r="BD105" s="7" t="str">
        <f>IF(OR(BC$95="M3",BC$95="S",BC$95="",BC$95="STD",BC$95="A",BC$95="AES",BC$95="F",BC$95="Fiber"),
IF(AND(BC$95="M3",MOD(BC104-1,9)=0),"Coax"," "),  IF(OR(BC$95="E",BC$95="EMB"),IF(MOD(BC104,9)=1,"—",16*BC104),IF(OR(BC$95="M",BC$95="MADI"),(BC$92-1)*288+80,
IF(OR(BC$95="IPO",BC$95="IP out"),IF(MOD(BC104-1,18)&lt;=9,"—",16*BC104-15),"Err"))))</f>
        <v xml:space="preserve"> </v>
      </c>
      <c r="BE105" s="9">
        <f>IF(OR(BE$95="M3", BE$95="S",BE$95="",BE$95="STD",BE$95="A",BE$95="AES",BE$95="F",BE$95="Fiber")," ",IF(OR(BE$95="E",BE$95="EMB"),IF(MOD(BE104,9)=1,"—",16*BE104-15),IF(OR(BE$95="M",BE$95="MADI"),(BE$92-1)*288+17,IF(OR(BE$95="IPO",BE$95="IP out"),IF(MOD(BE104-1,18)&lt;=9,"—",16*BE104-15),"Err"))))</f>
        <v>3185</v>
      </c>
      <c r="BF105" s="7">
        <f>IF(OR(BE$95="M3",BE$95="S",BE$95="",BE$95="STD",BE$95="A",BE$95="AES",BE$95="F",BE$95="Fiber"),
IF(AND(BE$95="M3",MOD(BE104-1,9)=0),"Coax"," "),  IF(OR(BE$95="E",BE$95="EMB"),IF(MOD(BE104,9)=1,"—",16*BE104),IF(OR(BE$95="M",BE$95="MADI"),(BE$92-1)*288+80,
IF(OR(BE$95="IPO",BE$95="IP out"),IF(MOD(BE104-1,18)&lt;=9,"—",16*BE104-15),"Err"))))</f>
        <v>3248</v>
      </c>
      <c r="BG105" s="9">
        <f>IF(OR(BG$95="M3", BG$95="S",BG$95="",BG$95="STD",BG$95="A",BG$95="AES",BG$95="F",BG$95="Fiber")," ",IF(OR(BG$95="E",BG$95="EMB"),IF(MOD(BG104,9)=1,"—",16*BG104-15),IF(OR(BG$95="M",BG$95="MADI"),(BG$92-1)*288+17,IF(OR(BG$95="IPO",BG$95="IP out"),IF(MOD(BG104-1,18)&lt;=9,"—",16*BG104-15),"Err"))))</f>
        <v>2945</v>
      </c>
      <c r="BH105" s="7">
        <f>IF(OR(BG$95="M3",BG$95="S",BG$95="",BG$95="STD",BG$95="A",BG$95="AES",BG$95="F",BG$95="Fiber"),
IF(AND(BG$95="M3",MOD(BG104-1,9)=0),"Coax"," "),  IF(OR(BG$95="E",BG$95="EMB"),IF(MOD(BG104,9)=1,"—",16*BG104),IF(OR(BG$95="M",BG$95="MADI"),(BG$92-1)*288+80,
IF(OR(BG$95="IPO",BG$95="IP out"),IF(MOD(BG104-1,18)&lt;=9,"—",16*BG104-15),"Err"))))</f>
        <v>2960</v>
      </c>
      <c r="BI105" s="9" t="str">
        <f>IF(OR(BI$95="M3", BI$95="S",BI$95="",BI$95="STD",BI$95="A",BI$95="AES",BI$95="F",BI$95="Fiber")," ",IF(OR(BI$95="E",BI$95="EMB"),IF(MOD(BI104,9)=1,"—",16*BI104-15),IF(OR(BI$95="M",BI$95="MADI"),(BI$92-1)*288+17,IF(OR(BI$95="IPO",BI$95="IP out"),IF(MOD(BI104-1,18)&lt;=9,"—",16*BI104-15),"Err"))))</f>
        <v xml:space="preserve"> </v>
      </c>
      <c r="BJ105" s="7" t="str">
        <f>IF(OR(BI$95="M3",BI$95="S",BI$95="",BI$95="STD",BI$95="A",BI$95="AES",BI$95="F",BI$95="Fiber"),
IF(AND(BI$95="M3",MOD(BI104-1,9)=0),"Coax"," "),  IF(OR(BI$95="E",BI$95="EMB"),IF(MOD(BI104,9)=1,"—",16*BI104),IF(OR(BI$95="M",BI$95="MADI"),(BI$92-1)*288+80,
IF(OR(BI$95="IPO",BI$95="IP out"),IF(MOD(BI104-1,18)&lt;=9,"—",16*BI104-15),"Err"))))</f>
        <v xml:space="preserve"> </v>
      </c>
      <c r="BK105" s="9" t="str">
        <f>IF(OR(BK$95="M3", BK$95="S",BK$95="",BK$95="STD",BK$95="A",BK$95="AES",BK$95="F",BK$95="Fiber")," ",IF(OR(BK$95="E",BK$95="EMB"),IF(MOD(BK104,9)=1,"—",16*BK104-15),IF(OR(BK$95="M",BK$95="MADI"),(BK$92-1)*288+17,IF(OR(BK$95="IPO",BK$95="IP out"),IF(MOD(BK104-1,18)&lt;=9,"—",16*BK104-15),"Err"))))</f>
        <v xml:space="preserve"> </v>
      </c>
      <c r="BL105" s="7" t="str">
        <f>IF(OR(BK$95="M3",BK$95="S",BK$95="",BK$95="STD",BK$95="A",BK$95="AES",BK$95="F",BK$95="Fiber"),
IF(AND(BK$95="M3",MOD(BK104-1,9)=0),"Coax"," "),  IF(OR(BK$95="E",BK$95="EMB"),IF(MOD(BK104,9)=1,"—",16*BK104),IF(OR(BK$95="M",BK$95="MADI"),(BK$92-1)*288+80,
IF(OR(BK$95="IPO",BK$95="IP out"),IF(MOD(BK104-1,18)&lt;=9,"—",16*BK104-15),"Err"))))</f>
        <v xml:space="preserve"> </v>
      </c>
      <c r="BM105" s="11"/>
      <c r="BN105" s="15"/>
    </row>
    <row r="106" spans="1:66" x14ac:dyDescent="0.25">
      <c r="A106" s="41">
        <f>(A$92)*18-12</f>
        <v>1140</v>
      </c>
      <c r="B106" s="42"/>
      <c r="C106" s="41">
        <f>(C$92)*18-12</f>
        <v>1122</v>
      </c>
      <c r="D106" s="42"/>
      <c r="E106" s="41">
        <f>(E$92)*18-12</f>
        <v>1104</v>
      </c>
      <c r="F106" s="42"/>
      <c r="G106" s="41">
        <f>(G$92)*18-12</f>
        <v>1086</v>
      </c>
      <c r="H106" s="42"/>
      <c r="I106" s="41">
        <f>(I$92)*18-12</f>
        <v>1068</v>
      </c>
      <c r="J106" s="42"/>
      <c r="K106" s="41">
        <f>(K$92)*18-12</f>
        <v>1050</v>
      </c>
      <c r="L106" s="42"/>
      <c r="M106" s="41">
        <f>(M$92)*18-12</f>
        <v>1032</v>
      </c>
      <c r="N106" s="42"/>
      <c r="O106" s="41">
        <f>(O$92)*18-12</f>
        <v>1014</v>
      </c>
      <c r="P106" s="42"/>
      <c r="Q106" s="10">
        <f>(Q$92)*18-12</f>
        <v>852</v>
      </c>
      <c r="R106" s="39"/>
      <c r="S106" s="10">
        <f>(S$92)*18-12</f>
        <v>834</v>
      </c>
      <c r="T106" s="39"/>
      <c r="U106" s="10">
        <f>(U$92)*18-12</f>
        <v>816</v>
      </c>
      <c r="V106" s="39"/>
      <c r="W106" s="10">
        <f>(W$92)*18-12</f>
        <v>798</v>
      </c>
      <c r="X106" s="39"/>
      <c r="Y106" s="10">
        <f>(Y$92)*18-12</f>
        <v>780</v>
      </c>
      <c r="Z106" s="39"/>
      <c r="AA106" s="10">
        <f>(AA$92)*18-12</f>
        <v>762</v>
      </c>
      <c r="AB106" s="39"/>
      <c r="AC106" s="10">
        <f>(AC$92)*18-12</f>
        <v>744</v>
      </c>
      <c r="AD106" s="39"/>
      <c r="AE106" s="10">
        <f>(AE$92)*18-12</f>
        <v>726</v>
      </c>
      <c r="AF106" s="39"/>
      <c r="AG106" s="10">
        <f>(AG$92)*18-12</f>
        <v>564</v>
      </c>
      <c r="AH106" s="39"/>
      <c r="AI106" s="10">
        <f>(AI$92)*18-12</f>
        <v>546</v>
      </c>
      <c r="AJ106" s="39"/>
      <c r="AK106" s="10">
        <f>(AK$92)*18-12</f>
        <v>528</v>
      </c>
      <c r="AL106" s="39"/>
      <c r="AM106" s="10">
        <f>(AM$92)*18-12</f>
        <v>510</v>
      </c>
      <c r="AN106" s="39"/>
      <c r="AO106" s="10">
        <f>(AO$92)*18-12</f>
        <v>492</v>
      </c>
      <c r="AP106" s="39"/>
      <c r="AQ106" s="10">
        <f>(AQ$92)*18-12</f>
        <v>474</v>
      </c>
      <c r="AR106" s="39"/>
      <c r="AS106" s="10">
        <f>(AS$92)*18-12</f>
        <v>456</v>
      </c>
      <c r="AT106" s="39"/>
      <c r="AU106" s="10">
        <f>(AU$92)*18-12</f>
        <v>438</v>
      </c>
      <c r="AV106" s="39"/>
      <c r="AW106" s="10">
        <f>(AW$92)*18-12</f>
        <v>276</v>
      </c>
      <c r="AX106" s="39"/>
      <c r="AY106" s="10">
        <f>(AY$92)*18-12</f>
        <v>258</v>
      </c>
      <c r="AZ106" s="39"/>
      <c r="BA106" s="10">
        <f>(BA$92)*18-12</f>
        <v>240</v>
      </c>
      <c r="BB106" s="39"/>
      <c r="BC106" s="10">
        <f>(BC$92)*18-12</f>
        <v>222</v>
      </c>
      <c r="BD106" s="39"/>
      <c r="BE106" s="10">
        <f>(BE$92)*18-12</f>
        <v>204</v>
      </c>
      <c r="BF106" s="39"/>
      <c r="BG106" s="10">
        <f>(BG$92)*18-12</f>
        <v>186</v>
      </c>
      <c r="BH106" s="39"/>
      <c r="BI106" s="10">
        <f>(BI$92)*18-12</f>
        <v>168</v>
      </c>
      <c r="BJ106" s="39"/>
      <c r="BK106" s="10">
        <f>(BK$92)*18-12</f>
        <v>150</v>
      </c>
      <c r="BL106" s="26"/>
      <c r="BM106" s="3"/>
      <c r="BN106" s="53" t="s">
        <v>19</v>
      </c>
    </row>
    <row r="107" spans="1:66" x14ac:dyDescent="0.25">
      <c r="A107" s="9" t="str">
        <f>IF(OR(A$95="M3", A$95="S",A$95="",A$95="STD",A$95="A",A$95="AES",A$95="F",A$95="Fiber")," ",IF(OR(A$95="E",A$95="EMB"),IF(MOD(A106,9)=1,"—",16*A106-15),IF(OR(A$95="M",A$95="MADI"),(A$92-1)*288+17,IF(OR(A$95="IPO",A$95="IP out"),IF(MOD(A106-1,18)&lt;=9,"—",16*A106-15),"Err"))))</f>
        <v>—</v>
      </c>
      <c r="B107" s="7" t="str">
        <f>IF(OR(A$95="M3",A$95="S",A$95="",A$95="STD",A$95="A",A$95="AES",A$95="F",A$95="Fiber"),
IF(AND(A$95="M3",MOD(A106-1,9)=0),"Coax"," "),  IF(OR(A$95="E",A$95="EMB"),IF(MOD(A106,9)=1,"—",16*A106),IF(OR(A$95="M",A$95="MADI"),(A$92-1)*288+80,
IF(OR(A$95="IPO",A$95="IP out"),IF(MOD(A106-1,18)&lt;=9,"—",16*A106-15),"Err"))))</f>
        <v>—</v>
      </c>
      <c r="C107" s="9" t="str">
        <f>IF(OR(C$95="M3", C$95="S",C$95="",C$95="STD",C$95="A",C$95="AES",C$95="F",C$95="Fiber")," ",IF(OR(C$95="E",C$95="EMB"),IF(MOD(C106,9)=1,"—",16*C106-15),IF(OR(C$95="M",C$95="MADI"),(C$92-1)*288+17,IF(OR(C$95="IPO",C$95="IP out"),IF(MOD(C106-1,18)&lt;=9,"—",16*C106-15),"Err"))))</f>
        <v>—</v>
      </c>
      <c r="D107" s="7" t="str">
        <f>IF(OR(C$95="M3",C$95="S",C$95="",C$95="STD",C$95="A",C$95="AES",C$95="F",C$95="Fiber"),
IF(AND(C$95="M3",MOD(C106-1,9)=0),"Coax"," "),  IF(OR(C$95="E",C$95="EMB"),IF(MOD(C106,9)=1,"—",16*C106),IF(OR(C$95="M",C$95="MADI"),(C$92-1)*288+80,
IF(OR(C$95="IPO",C$95="IP out"),IF(MOD(C106-1,18)&lt;=9,"—",16*C106-15),"Err"))))</f>
        <v>—</v>
      </c>
      <c r="E107" s="9" t="str">
        <f>IF(OR(E$95="M3", E$95="S",E$95="",E$95="STD",E$95="A",E$95="AES",E$95="F",E$95="Fiber")," ",IF(OR(E$95="E",E$95="EMB"),IF(MOD(E106,9)=1,"—",16*E106-15),IF(OR(E$95="M",E$95="MADI"),(E$92-1)*288+17,IF(OR(E$95="IPO",E$95="IP out"),IF(MOD(E106-1,18)&lt;=9,"—",16*E106-15),"Err"))))</f>
        <v>—</v>
      </c>
      <c r="F107" s="7" t="str">
        <f>IF(OR(E$95="M3",E$95="S",E$95="",E$95="STD",E$95="A",E$95="AES",E$95="F",E$95="Fiber"),
IF(AND(E$95="M3",MOD(E106-1,9)=0),"Coax"," "),  IF(OR(E$95="E",E$95="EMB"),IF(MOD(E106,9)=1,"—",16*E106),IF(OR(E$95="M",E$95="MADI"),(E$92-1)*288+80,
IF(OR(E$95="IPO",E$95="IP out"),IF(MOD(E106-1,18)&lt;=9,"—",16*E106-15),"Err"))))</f>
        <v>—</v>
      </c>
      <c r="G107" s="9" t="str">
        <f>IF(OR(G$95="M3", G$95="S",G$95="",G$95="STD",G$95="A",G$95="AES",G$95="F",G$95="Fiber")," ",IF(OR(G$95="E",G$95="EMB"),IF(MOD(G106,9)=1,"—",16*G106-15),IF(OR(G$95="M",G$95="MADI"),(G$92-1)*288+17,IF(OR(G$95="IPO",G$95="IP out"),IF(MOD(G106-1,18)&lt;=9,"—",16*G106-15),"Err"))))</f>
        <v>—</v>
      </c>
      <c r="H107" s="7" t="str">
        <f>IF(OR(G$95="M3",G$95="S",G$95="",G$95="STD",G$95="A",G$95="AES",G$95="F",G$95="Fiber"),
IF(AND(G$95="M3",MOD(G106-1,9)=0),"Coax"," "),  IF(OR(G$95="E",G$95="EMB"),IF(MOD(G106,9)=1,"—",16*G106),IF(OR(G$95="M",G$95="MADI"),(G$92-1)*288+80,
IF(OR(G$95="IPO",G$95="IP out"),IF(MOD(G106-1,18)&lt;=9,"—",16*G106-15),"Err"))))</f>
        <v>—</v>
      </c>
      <c r="I107" s="9" t="str">
        <f>IF(OR(I$95="M3", I$95="S",I$95="",I$95="STD",I$95="A",I$95="AES",I$95="F",I$95="Fiber")," ",IF(OR(I$95="E",I$95="EMB"),IF(MOD(I106,9)=1,"—",16*I106-15),IF(OR(I$95="M",I$95="MADI"),(I$92-1)*288+17,IF(OR(I$95="IPO",I$95="IP out"),IF(MOD(I106-1,18)&lt;=9,"—",16*I106-15),"Err"))))</f>
        <v>—</v>
      </c>
      <c r="J107" s="7" t="str">
        <f>IF(OR(I$95="M3",I$95="S",I$95="",I$95="STD",I$95="A",I$95="AES",I$95="F",I$95="Fiber"),
IF(AND(I$95="M3",MOD(I106-1,9)=0),"Coax"," "),  IF(OR(I$95="E",I$95="EMB"),IF(MOD(I106,9)=1,"—",16*I106),IF(OR(I$95="M",I$95="MADI"),(I$92-1)*288+80,
IF(OR(I$95="IPO",I$95="IP out"),IF(MOD(I106-1,18)&lt;=9,"—",16*I106-15),"Err"))))</f>
        <v>—</v>
      </c>
      <c r="K107" s="9" t="str">
        <f>IF(OR(K$95="M3", K$95="S",K$95="",K$95="STD",K$95="A",K$95="AES",K$95="F",K$95="Fiber")," ",IF(OR(K$95="E",K$95="EMB"),IF(MOD(K106,9)=1,"—",16*K106-15),IF(OR(K$95="M",K$95="MADI"),(K$92-1)*288+17,IF(OR(K$95="IPO",K$95="IP out"),IF(MOD(K106-1,18)&lt;=9,"—",16*K106-15),"Err"))))</f>
        <v>—</v>
      </c>
      <c r="L107" s="7" t="str">
        <f>IF(OR(K$95="M3",K$95="S",K$95="",K$95="STD",K$95="A",K$95="AES",K$95="F",K$95="Fiber"),
IF(AND(K$95="M3",MOD(K106-1,9)=0),"Coax"," "),  IF(OR(K$95="E",K$95="EMB"),IF(MOD(K106,9)=1,"—",16*K106),IF(OR(K$95="M",K$95="MADI"),(K$92-1)*288+80,
IF(OR(K$95="IPO",K$95="IP out"),IF(MOD(K106-1,18)&lt;=9,"—",16*K106-15),"Err"))))</f>
        <v>—</v>
      </c>
      <c r="M107" s="9" t="str">
        <f>IF(OR(M$95="M3", M$95="S",M$95="",M$95="STD",M$95="A",M$95="AES",M$95="F",M$95="Fiber")," ",IF(OR(M$95="E",M$95="EMB"),IF(MOD(M106,9)=1,"—",16*M106-15),IF(OR(M$95="M",M$95="MADI"),(M$92-1)*288+17,IF(OR(M$95="IPO",M$95="IP out"),IF(MOD(M106-1,18)&lt;=9,"—",16*M106-15),"Err"))))</f>
        <v>—</v>
      </c>
      <c r="N107" s="7" t="str">
        <f>IF(OR(M$95="M3",M$95="S",M$95="",M$95="STD",M$95="A",M$95="AES",M$95="F",M$95="Fiber"),
IF(AND(M$95="M3",MOD(M106-1,9)=0),"Coax"," "),  IF(OR(M$95="E",M$95="EMB"),IF(MOD(M106,9)=1,"—",16*M106),IF(OR(M$95="M",M$95="MADI"),(M$92-1)*288+80,
IF(OR(M$95="IPO",M$95="IP out"),IF(MOD(M106-1,18)&lt;=9,"—",16*M106-15),"Err"))))</f>
        <v>—</v>
      </c>
      <c r="O107" s="9" t="str">
        <f>IF(OR(O$95="M3", O$95="S",O$95="",O$95="STD",O$95="A",O$95="AES",O$95="F",O$95="Fiber")," ",IF(OR(O$95="E",O$95="EMB"),IF(MOD(O106,9)=1,"—",16*O106-15),IF(OR(O$95="M",O$95="MADI"),(O$92-1)*288+17,IF(OR(O$95="IPO",O$95="IP out"),IF(MOD(O106-1,18)&lt;=9,"—",16*O106-15),"Err"))))</f>
        <v>—</v>
      </c>
      <c r="P107" s="7" t="str">
        <f>IF(OR(O$95="M3",O$95="S",O$95="",O$95="STD",O$95="A",O$95="AES",O$95="F",O$95="Fiber"),
IF(AND(O$95="M3",MOD(O106-1,9)=0),"Coax"," "),  IF(OR(O$95="E",O$95="EMB"),IF(MOD(O106,9)=1,"—",16*O106),IF(OR(O$95="M",O$95="MADI"),(O$92-1)*288+80,
IF(OR(O$95="IPO",O$95="IP out"),IF(MOD(O106-1,18)&lt;=9,"—",16*O106-15),"Err"))))</f>
        <v>—</v>
      </c>
      <c r="Q107" s="9" t="str">
        <f>IF(OR(Q$95="M3", Q$95="S",Q$95="",Q$95="STD",Q$95="A",Q$95="AES",Q$95="F",Q$95="Fiber")," ",IF(OR(Q$95="E",Q$95="EMB"),IF(MOD(Q106,9)=1,"—",16*Q106-15),IF(OR(Q$95="M",Q$95="MADI"),(Q$92-1)*288+17,IF(OR(Q$95="IPO",Q$95="IP out"),IF(MOD(Q106-1,18)&lt;=9,"—",16*Q106-15),"Err"))))</f>
        <v>—</v>
      </c>
      <c r="R107" s="7" t="str">
        <f>IF(OR(Q$95="M3",Q$95="S",Q$95="",Q$95="STD",Q$95="A",Q$95="AES",Q$95="F",Q$95="Fiber"),
IF(AND(Q$95="M3",MOD(Q106-1,9)=0),"Coax"," "),  IF(OR(Q$95="E",Q$95="EMB"),IF(MOD(Q106,9)=1,"—",16*Q106),IF(OR(Q$95="M",Q$95="MADI"),(Q$92-1)*288+80,
IF(OR(Q$95="IPO",Q$95="IP out"),IF(MOD(Q106-1,18)&lt;=9,"—",16*Q106-15),"Err"))))</f>
        <v>—</v>
      </c>
      <c r="S107" s="9" t="str">
        <f>IF(OR(S$95="M3", S$95="S",S$95="",S$95="STD",S$95="A",S$95="AES",S$95="F",S$95="Fiber")," ",IF(OR(S$95="E",S$95="EMB"),IF(MOD(S106,9)=1,"—",16*S106-15),IF(OR(S$95="M",S$95="MADI"),(S$92-1)*288+17,IF(OR(S$95="IPO",S$95="IP out"),IF(MOD(S106-1,18)&lt;=9,"—",16*S106-15),"Err"))))</f>
        <v>—</v>
      </c>
      <c r="T107" s="7" t="str">
        <f>IF(OR(S$95="M3",S$95="S",S$95="",S$95="STD",S$95="A",S$95="AES",S$95="F",S$95="Fiber"),
IF(AND(S$95="M3",MOD(S106-1,9)=0),"Coax"," "),  IF(OR(S$95="E",S$95="EMB"),IF(MOD(S106,9)=1,"—",16*S106),IF(OR(S$95="M",S$95="MADI"),(S$92-1)*288+80,
IF(OR(S$95="IPO",S$95="IP out"),IF(MOD(S106-1,18)&lt;=9,"—",16*S106-15),"Err"))))</f>
        <v>—</v>
      </c>
      <c r="U107" s="9" t="str">
        <f>IF(OR(U$95="M3", U$95="S",U$95="",U$95="STD",U$95="A",U$95="AES",U$95="F",U$95="Fiber")," ",IF(OR(U$95="E",U$95="EMB"),IF(MOD(U106,9)=1,"—",16*U106-15),IF(OR(U$95="M",U$95="MADI"),(U$92-1)*288+17,IF(OR(U$95="IPO",U$95="IP out"),IF(MOD(U106-1,18)&lt;=9,"—",16*U106-15),"Err"))))</f>
        <v>—</v>
      </c>
      <c r="V107" s="7" t="str">
        <f>IF(OR(U$95="M3",U$95="S",U$95="",U$95="STD",U$95="A",U$95="AES",U$95="F",U$95="Fiber"),
IF(AND(U$95="M3",MOD(U106-1,9)=0),"Coax"," "),  IF(OR(U$95="E",U$95="EMB"),IF(MOD(U106,9)=1,"—",16*U106),IF(OR(U$95="M",U$95="MADI"),(U$92-1)*288+80,
IF(OR(U$95="IPO",U$95="IP out"),IF(MOD(U106-1,18)&lt;=9,"—",16*U106-15),"Err"))))</f>
        <v>—</v>
      </c>
      <c r="W107" s="9" t="str">
        <f>IF(OR(W$95="M3", W$95="S",W$95="",W$95="STD",W$95="A",W$95="AES",W$95="F",W$95="Fiber")," ",IF(OR(W$95="E",W$95="EMB"),IF(MOD(W106,9)=1,"—",16*W106-15),IF(OR(W$95="M",W$95="MADI"),(W$92-1)*288+17,IF(OR(W$95="IPO",W$95="IP out"),IF(MOD(W106-1,18)&lt;=9,"—",16*W106-15),"Err"))))</f>
        <v>—</v>
      </c>
      <c r="X107" s="7" t="str">
        <f>IF(OR(W$95="M3",W$95="S",W$95="",W$95="STD",W$95="A",W$95="AES",W$95="F",W$95="Fiber"),
IF(AND(W$95="M3",MOD(W106-1,9)=0),"Coax"," "),  IF(OR(W$95="E",W$95="EMB"),IF(MOD(W106,9)=1,"—",16*W106),IF(OR(W$95="M",W$95="MADI"),(W$92-1)*288+80,
IF(OR(W$95="IPO",W$95="IP out"),IF(MOD(W106-1,18)&lt;=9,"—",16*W106-15),"Err"))))</f>
        <v>—</v>
      </c>
      <c r="Y107" s="9" t="str">
        <f>IF(OR(Y$95="M3", Y$95="S",Y$95="",Y$95="STD",Y$95="A",Y$95="AES",Y$95="F",Y$95="Fiber")," ",IF(OR(Y$95="E",Y$95="EMB"),IF(MOD(Y106,9)=1,"—",16*Y106-15),IF(OR(Y$95="M",Y$95="MADI"),(Y$92-1)*288+17,IF(OR(Y$95="IPO",Y$95="IP out"),IF(MOD(Y106-1,18)&lt;=9,"—",16*Y106-15),"Err"))))</f>
        <v>—</v>
      </c>
      <c r="Z107" s="7" t="str">
        <f>IF(OR(Y$95="M3",Y$95="S",Y$95="",Y$95="STD",Y$95="A",Y$95="AES",Y$95="F",Y$95="Fiber"),
IF(AND(Y$95="M3",MOD(Y106-1,9)=0),"Coax"," "),  IF(OR(Y$95="E",Y$95="EMB"),IF(MOD(Y106,9)=1,"—",16*Y106),IF(OR(Y$95="M",Y$95="MADI"),(Y$92-1)*288+80,
IF(OR(Y$95="IPO",Y$95="IP out"),IF(MOD(Y106-1,18)&lt;=9,"—",16*Y106-15),"Err"))))</f>
        <v>—</v>
      </c>
      <c r="AA107" s="9" t="str">
        <f>IF(OR(AA$95="M3", AA$95="S",AA$95="",AA$95="STD",AA$95="A",AA$95="AES",AA$95="F",AA$95="Fiber")," ",IF(OR(AA$95="E",AA$95="EMB"),IF(MOD(AA106,9)=1,"—",16*AA106-15),IF(OR(AA$95="M",AA$95="MADI"),(AA$92-1)*288+17,IF(OR(AA$95="IPO",AA$95="IP out"),IF(MOD(AA106-1,18)&lt;=9,"—",16*AA106-15),"Err"))))</f>
        <v>—</v>
      </c>
      <c r="AB107" s="7" t="str">
        <f>IF(OR(AA$95="M3",AA$95="S",AA$95="",AA$95="STD",AA$95="A",AA$95="AES",AA$95="F",AA$95="Fiber"),
IF(AND(AA$95="M3",MOD(AA106-1,9)=0),"Coax"," "),  IF(OR(AA$95="E",AA$95="EMB"),IF(MOD(AA106,9)=1,"—",16*AA106),IF(OR(AA$95="M",AA$95="MADI"),(AA$92-1)*288+80,
IF(OR(AA$95="IPO",AA$95="IP out"),IF(MOD(AA106-1,18)&lt;=9,"—",16*AA106-15),"Err"))))</f>
        <v>—</v>
      </c>
      <c r="AC107" s="9" t="str">
        <f>IF(OR(AC$95="M3", AC$95="S",AC$95="",AC$95="STD",AC$95="A",AC$95="AES",AC$95="F",AC$95="Fiber")," ",IF(OR(AC$95="E",AC$95="EMB"),IF(MOD(AC106,9)=1,"—",16*AC106-15),IF(OR(AC$95="M",AC$95="MADI"),(AC$92-1)*288+17,IF(OR(AC$95="IPO",AC$95="IP out"),IF(MOD(AC106-1,18)&lt;=9,"—",16*AC106-15),"Err"))))</f>
        <v>—</v>
      </c>
      <c r="AD107" s="7" t="str">
        <f>IF(OR(AC$95="M3",AC$95="S",AC$95="",AC$95="STD",AC$95="A",AC$95="AES",AC$95="F",AC$95="Fiber"),
IF(AND(AC$95="M3",MOD(AC106-1,9)=0),"Coax"," "),  IF(OR(AC$95="E",AC$95="EMB"),IF(MOD(AC106,9)=1,"—",16*AC106),IF(OR(AC$95="M",AC$95="MADI"),(AC$92-1)*288+80,
IF(OR(AC$95="IPO",AC$95="IP out"),IF(MOD(AC106-1,18)&lt;=9,"—",16*AC106-15),"Err"))))</f>
        <v>—</v>
      </c>
      <c r="AE107" s="9" t="str">
        <f>IF(OR(AE$95="M3", AE$95="S",AE$95="",AE$95="STD",AE$95="A",AE$95="AES",AE$95="F",AE$95="Fiber")," ",IF(OR(AE$95="E",AE$95="EMB"),IF(MOD(AE106,9)=1,"—",16*AE106-15),IF(OR(AE$95="M",AE$95="MADI"),(AE$92-1)*288+17,IF(OR(AE$95="IPO",AE$95="IP out"),IF(MOD(AE106-1,18)&lt;=9,"—",16*AE106-15),"Err"))))</f>
        <v>—</v>
      </c>
      <c r="AF107" s="7" t="str">
        <f>IF(OR(AE$95="M3",AE$95="S",AE$95="",AE$95="STD",AE$95="A",AE$95="AES",AE$95="F",AE$95="Fiber"),
IF(AND(AE$95="M3",MOD(AE106-1,9)=0),"Coax"," "),  IF(OR(AE$95="E",AE$95="EMB"),IF(MOD(AE106,9)=1,"—",16*AE106),IF(OR(AE$95="M",AE$95="MADI"),(AE$92-1)*288+80,
IF(OR(AE$95="IPO",AE$95="IP out"),IF(MOD(AE106-1,18)&lt;=9,"—",16*AE106-15),"Err"))))</f>
        <v>—</v>
      </c>
      <c r="AG107" s="9" t="str">
        <f>IF(OR(AG$95="M3", AG$95="S",AG$95="",AG$95="STD",AG$95="A",AG$95="AES",AG$95="F",AG$95="Fiber")," ",IF(OR(AG$95="E",AG$95="EMB"),IF(MOD(AG106,9)=1,"—",16*AG106-15),IF(OR(AG$95="M",AG$95="MADI"),(AG$92-1)*288+17,IF(OR(AG$95="IPO",AG$95="IP out"),IF(MOD(AG106-1,18)&lt;=9,"—",16*AG106-15),"Err"))))</f>
        <v>—</v>
      </c>
      <c r="AH107" s="7" t="str">
        <f>IF(OR(AG$95="M3",AG$95="S",AG$95="",AG$95="STD",AG$95="A",AG$95="AES",AG$95="F",AG$95="Fiber"),
IF(AND(AG$95="M3",MOD(AG106-1,9)=0),"Coax"," "),  IF(OR(AG$95="E",AG$95="EMB"),IF(MOD(AG106,9)=1,"—",16*AG106),IF(OR(AG$95="M",AG$95="MADI"),(AG$92-1)*288+80,
IF(OR(AG$95="IPO",AG$95="IP out"),IF(MOD(AG106-1,18)&lt;=9,"—",16*AG106-15),"Err"))))</f>
        <v>—</v>
      </c>
      <c r="AI107" s="9" t="str">
        <f>IF(OR(AI$95="M3", AI$95="S",AI$95="",AI$95="STD",AI$95="A",AI$95="AES",AI$95="F",AI$95="Fiber")," ",IF(OR(AI$95="E",AI$95="EMB"),IF(MOD(AI106,9)=1,"—",16*AI106-15),IF(OR(AI$95="M",AI$95="MADI"),(AI$92-1)*288+17,IF(OR(AI$95="IPO",AI$95="IP out"),IF(MOD(AI106-1,18)&lt;=9,"—",16*AI106-15),"Err"))))</f>
        <v xml:space="preserve"> </v>
      </c>
      <c r="AJ107" s="7" t="str">
        <f>IF(OR(AI$95="M3",AI$95="S",AI$95="",AI$95="STD",AI$95="A",AI$95="AES",AI$95="F",AI$95="Fiber"),
IF(AND(AI$95="M3",MOD(AI106-1,9)=0),"Coax"," "),  IF(OR(AI$95="E",AI$95="EMB"),IF(MOD(AI106,9)=1,"—",16*AI106),IF(OR(AI$95="M",AI$95="MADI"),(AI$92-1)*288+80,
IF(OR(AI$95="IPO",AI$95="IP out"),IF(MOD(AI106-1,18)&lt;=9,"—",16*AI106-15),"Err"))))</f>
        <v xml:space="preserve"> </v>
      </c>
      <c r="AK107" s="9" t="str">
        <f>IF(OR(AK$95="M3", AK$95="S",AK$95="",AK$95="STD",AK$95="A",AK$95="AES",AK$95="F",AK$95="Fiber")," ",IF(OR(AK$95="E",AK$95="EMB"),IF(MOD(AK106,9)=1,"—",16*AK106-15),IF(OR(AK$95="M",AK$95="MADI"),(AK$92-1)*288+17,IF(OR(AK$95="IPO",AK$95="IP out"),IF(MOD(AK106-1,18)&lt;=9,"—",16*AK106-15),"Err"))))</f>
        <v xml:space="preserve"> </v>
      </c>
      <c r="AL107" s="7" t="str">
        <f>IF(OR(AK$95="M3",AK$95="S",AK$95="",AK$95="STD",AK$95="A",AK$95="AES",AK$95="F",AK$95="Fiber"),
IF(AND(AK$95="M3",MOD(AK106-1,9)=0),"Coax"," "),  IF(OR(AK$95="E",AK$95="EMB"),IF(MOD(AK106,9)=1,"—",16*AK106),IF(OR(AK$95="M",AK$95="MADI"),(AK$92-1)*288+80,
IF(OR(AK$95="IPO",AK$95="IP out"),IF(MOD(AK106-1,18)&lt;=9,"—",16*AK106-15),"Err"))))</f>
        <v xml:space="preserve"> </v>
      </c>
      <c r="AM107" s="9" t="str">
        <f>IF(OR(AM$95="M3", AM$95="S",AM$95="",AM$95="STD",AM$95="A",AM$95="AES",AM$95="F",AM$95="Fiber")," ",IF(OR(AM$95="E",AM$95="EMB"),IF(MOD(AM106,9)=1,"—",16*AM106-15),IF(OR(AM$95="M",AM$95="MADI"),(AM$92-1)*288+17,IF(OR(AM$95="IPO",AM$95="IP out"),IF(MOD(AM106-1,18)&lt;=9,"—",16*AM106-15),"Err"))))</f>
        <v xml:space="preserve"> </v>
      </c>
      <c r="AN107" s="7" t="str">
        <f>IF(OR(AM$95="M3",AM$95="S",AM$95="",AM$95="STD",AM$95="A",AM$95="AES",AM$95="F",AM$95="Fiber"),
IF(AND(AM$95="M3",MOD(AM106-1,9)=0),"Coax"," "),  IF(OR(AM$95="E",AM$95="EMB"),IF(MOD(AM106,9)=1,"—",16*AM106),IF(OR(AM$95="M",AM$95="MADI"),(AM$92-1)*288+80,
IF(OR(AM$95="IPO",AM$95="IP out"),IF(MOD(AM106-1,18)&lt;=9,"—",16*AM106-15),"Err"))))</f>
        <v xml:space="preserve"> </v>
      </c>
      <c r="AO107" s="9">
        <f>IF(OR(AO$95="M3", AO$95="S",AO$95="",AO$95="STD",AO$95="A",AO$95="AES",AO$95="F",AO$95="Fiber")," ",IF(OR(AO$95="E",AO$95="EMB"),IF(MOD(AO106,9)=1,"—",16*AO106-15),IF(OR(AO$95="M",AO$95="MADI"),(AO$92-1)*288+17,IF(OR(AO$95="IPO",AO$95="IP out"),IF(MOD(AO106-1,18)&lt;=9,"—",16*AO106-15),"Err"))))</f>
        <v>7793</v>
      </c>
      <c r="AP107" s="7">
        <f>IF(OR(AO$95="M3",AO$95="S",AO$95="",AO$95="STD",AO$95="A",AO$95="AES",AO$95="F",AO$95="Fiber"),
IF(AND(AO$95="M3",MOD(AO106-1,9)=0),"Coax"," "),  IF(OR(AO$95="E",AO$95="EMB"),IF(MOD(AO106,9)=1,"—",16*AO106),IF(OR(AO$95="M",AO$95="MADI"),(AO$92-1)*288+80,
IF(OR(AO$95="IPO",AO$95="IP out"),IF(MOD(AO106-1,18)&lt;=9,"—",16*AO106-15),"Err"))))</f>
        <v>7856</v>
      </c>
      <c r="AQ107" s="9">
        <f>IF(OR(AQ$95="M3", AQ$95="S",AQ$95="",AQ$95="STD",AQ$95="A",AQ$95="AES",AQ$95="F",AQ$95="Fiber")," ",IF(OR(AQ$95="E",AQ$95="EMB"),IF(MOD(AQ106,9)=1,"—",16*AQ106-15),IF(OR(AQ$95="M",AQ$95="MADI"),(AQ$92-1)*288+17,IF(OR(AQ$95="IPO",AQ$95="IP out"),IF(MOD(AQ106-1,18)&lt;=9,"—",16*AQ106-15),"Err"))))</f>
        <v>7569</v>
      </c>
      <c r="AR107" s="7">
        <f>IF(OR(AQ$95="M3",AQ$95="S",AQ$95="",AQ$95="STD",AQ$95="A",AQ$95="AES",AQ$95="F",AQ$95="Fiber"),
IF(AND(AQ$95="M3",MOD(AQ106-1,9)=0),"Coax"," "),  IF(OR(AQ$95="E",AQ$95="EMB"),IF(MOD(AQ106,9)=1,"—",16*AQ106),IF(OR(AQ$95="M",AQ$95="MADI"),(AQ$92-1)*288+80,
IF(OR(AQ$95="IPO",AQ$95="IP out"),IF(MOD(AQ106-1,18)&lt;=9,"—",16*AQ106-15),"Err"))))</f>
        <v>7584</v>
      </c>
      <c r="AS107" s="9" t="str">
        <f>IF(OR(AS$95="M3", AS$95="S",AS$95="",AS$95="STD",AS$95="A",AS$95="AES",AS$95="F",AS$95="Fiber")," ",IF(OR(AS$95="E",AS$95="EMB"),IF(MOD(AS106,9)=1,"—",16*AS106-15),IF(OR(AS$95="M",AS$95="MADI"),(AS$92-1)*288+17,IF(OR(AS$95="IPO",AS$95="IP out"),IF(MOD(AS106-1,18)&lt;=9,"—",16*AS106-15),"Err"))))</f>
        <v xml:space="preserve"> </v>
      </c>
      <c r="AT107" s="7" t="str">
        <f>IF(OR(AS$95="M3",AS$95="S",AS$95="",AS$95="STD",AS$95="A",AS$95="AES",AS$95="F",AS$95="Fiber"),
IF(AND(AS$95="M3",MOD(AS106-1,9)=0),"Coax"," "),  IF(OR(AS$95="E",AS$95="EMB"),IF(MOD(AS106,9)=1,"—",16*AS106),IF(OR(AS$95="M",AS$95="MADI"),(AS$92-1)*288+80,
IF(OR(AS$95="IPO",AS$95="IP out"),IF(MOD(AS106-1,18)&lt;=9,"—",16*AS106-15),"Err"))))</f>
        <v xml:space="preserve"> </v>
      </c>
      <c r="AU107" s="9" t="str">
        <f>IF(OR(AU$95="M3", AU$95="S",AU$95="",AU$95="STD",AU$95="A",AU$95="AES",AU$95="F",AU$95="Fiber")," ",IF(OR(AU$95="E",AU$95="EMB"),IF(MOD(AU106,9)=1,"—",16*AU106-15),IF(OR(AU$95="M",AU$95="MADI"),(AU$92-1)*288+17,IF(OR(AU$95="IPO",AU$95="IP out"),IF(MOD(AU106-1,18)&lt;=9,"—",16*AU106-15),"Err"))))</f>
        <v xml:space="preserve"> </v>
      </c>
      <c r="AV107" s="7" t="str">
        <f>IF(OR(AU$95="M3",AU$95="S",AU$95="",AU$95="STD",AU$95="A",AU$95="AES",AU$95="F",AU$95="Fiber"),
IF(AND(AU$95="M3",MOD(AU106-1,9)=0),"Coax"," "),  IF(OR(AU$95="E",AU$95="EMB"),IF(MOD(AU106,9)=1,"—",16*AU106),IF(OR(AU$95="M",AU$95="MADI"),(AU$92-1)*288+80,
IF(OR(AU$95="IPO",AU$95="IP out"),IF(MOD(AU106-1,18)&lt;=9,"—",16*AU106-15),"Err"))))</f>
        <v xml:space="preserve"> </v>
      </c>
      <c r="AW107" s="9" t="str">
        <f>IF(OR(AW$95="M3", AW$95="S",AW$95="",AW$95="STD",AW$95="A",AW$95="AES",AW$95="F",AW$95="Fiber")," ",IF(OR(AW$95="E",AW$95="EMB"),IF(MOD(AW106,9)=1,"—",16*AW106-15),IF(OR(AW$95="M",AW$95="MADI"),(AW$92-1)*288+17,IF(OR(AW$95="IPO",AW$95="IP out"),IF(MOD(AW106-1,18)&lt;=9,"—",16*AW106-15),"Err"))))</f>
        <v>—</v>
      </c>
      <c r="AX107" s="7" t="str">
        <f>IF(OR(AW$95="M3",AW$95="S",AW$95="",AW$95="STD",AW$95="A",AW$95="AES",AW$95="F",AW$95="Fiber"),
IF(AND(AW$95="M3",MOD(AW106-1,9)=0),"Coax"," "),  IF(OR(AW$95="E",AW$95="EMB"),IF(MOD(AW106,9)=1,"—",16*AW106),IF(OR(AW$95="M",AW$95="MADI"),(AW$92-1)*288+80,
IF(OR(AW$95="IPO",AW$95="IP out"),IF(MOD(AW106-1,18)&lt;=9,"—",16*AW106-15),"Err"))))</f>
        <v>—</v>
      </c>
      <c r="AY107" s="9" t="str">
        <f>IF(OR(AY$95="M3", AY$95="S",AY$95="",AY$95="STD",AY$95="A",AY$95="AES",AY$95="F",AY$95="Fiber")," ",IF(OR(AY$95="E",AY$95="EMB"),IF(MOD(AY106,9)=1,"—",16*AY106-15),IF(OR(AY$95="M",AY$95="MADI"),(AY$92-1)*288+17,IF(OR(AY$95="IPO",AY$95="IP out"),IF(MOD(AY106-1,18)&lt;=9,"—",16*AY106-15),"Err"))))</f>
        <v xml:space="preserve"> </v>
      </c>
      <c r="AZ107" s="7" t="str">
        <f>IF(OR(AY$95="M3",AY$95="S",AY$95="",AY$95="STD",AY$95="A",AY$95="AES",AY$95="F",AY$95="Fiber"),
IF(AND(AY$95="M3",MOD(AY106-1,9)=0),"Coax"," "),  IF(OR(AY$95="E",AY$95="EMB"),IF(MOD(AY106,9)=1,"—",16*AY106),IF(OR(AY$95="M",AY$95="MADI"),(AY$92-1)*288+80,
IF(OR(AY$95="IPO",AY$95="IP out"),IF(MOD(AY106-1,18)&lt;=9,"—",16*AY106-15),"Err"))))</f>
        <v xml:space="preserve"> </v>
      </c>
      <c r="BA107" s="9" t="str">
        <f>IF(OR(BA$95="M3", BA$95="S",BA$95="",BA$95="STD",BA$95="A",BA$95="AES",BA$95="F",BA$95="Fiber")," ",IF(OR(BA$95="E",BA$95="EMB"),IF(MOD(BA106,9)=1,"—",16*BA106-15),IF(OR(BA$95="M",BA$95="MADI"),(BA$92-1)*288+17,IF(OR(BA$95="IPO",BA$95="IP out"),IF(MOD(BA106-1,18)&lt;=9,"—",16*BA106-15),"Err"))))</f>
        <v xml:space="preserve"> </v>
      </c>
      <c r="BB107" s="7" t="str">
        <f>IF(OR(BA$95="M3",BA$95="S",BA$95="",BA$95="STD",BA$95="A",BA$95="AES",BA$95="F",BA$95="Fiber"),
IF(AND(BA$95="M3",MOD(BA106-1,9)=0),"Coax"," "),  IF(OR(BA$95="E",BA$95="EMB"),IF(MOD(BA106,9)=1,"—",16*BA106),IF(OR(BA$95="M",BA$95="MADI"),(BA$92-1)*288+80,
IF(OR(BA$95="IPO",BA$95="IP out"),IF(MOD(BA106-1,18)&lt;=9,"—",16*BA106-15),"Err"))))</f>
        <v xml:space="preserve"> </v>
      </c>
      <c r="BC107" s="9" t="str">
        <f>IF(OR(BC$95="M3", BC$95="S",BC$95="",BC$95="STD",BC$95="A",BC$95="AES",BC$95="F",BC$95="Fiber")," ",IF(OR(BC$95="E",BC$95="EMB"),IF(MOD(BC106,9)=1,"—",16*BC106-15),IF(OR(BC$95="M",BC$95="MADI"),(BC$92-1)*288+17,IF(OR(BC$95="IPO",BC$95="IP out"),IF(MOD(BC106-1,18)&lt;=9,"—",16*BC106-15),"Err"))))</f>
        <v xml:space="preserve"> </v>
      </c>
      <c r="BD107" s="7" t="str">
        <f>IF(OR(BC$95="M3",BC$95="S",BC$95="",BC$95="STD",BC$95="A",BC$95="AES",BC$95="F",BC$95="Fiber"),
IF(AND(BC$95="M3",MOD(BC106-1,9)=0),"Coax"," "),  IF(OR(BC$95="E",BC$95="EMB"),IF(MOD(BC106,9)=1,"—",16*BC106),IF(OR(BC$95="M",BC$95="MADI"),(BC$92-1)*288+80,
IF(OR(BC$95="IPO",BC$95="IP out"),IF(MOD(BC106-1,18)&lt;=9,"—",16*BC106-15),"Err"))))</f>
        <v xml:space="preserve"> </v>
      </c>
      <c r="BE107" s="9">
        <f>IF(OR(BE$95="M3", BE$95="S",BE$95="",BE$95="STD",BE$95="A",BE$95="AES",BE$95="F",BE$95="Fiber")," ",IF(OR(BE$95="E",BE$95="EMB"),IF(MOD(BE106,9)=1,"—",16*BE106-15),IF(OR(BE$95="M",BE$95="MADI"),(BE$92-1)*288+17,IF(OR(BE$95="IPO",BE$95="IP out"),IF(MOD(BE106-1,18)&lt;=9,"—",16*BE106-15),"Err"))))</f>
        <v>3185</v>
      </c>
      <c r="BF107" s="7">
        <f>IF(OR(BE$95="M3",BE$95="S",BE$95="",BE$95="STD",BE$95="A",BE$95="AES",BE$95="F",BE$95="Fiber"),
IF(AND(BE$95="M3",MOD(BE106-1,9)=0),"Coax"," "),  IF(OR(BE$95="E",BE$95="EMB"),IF(MOD(BE106,9)=1,"—",16*BE106),IF(OR(BE$95="M",BE$95="MADI"),(BE$92-1)*288+80,
IF(OR(BE$95="IPO",BE$95="IP out"),IF(MOD(BE106-1,18)&lt;=9,"—",16*BE106-15),"Err"))))</f>
        <v>3248</v>
      </c>
      <c r="BG107" s="9">
        <f>IF(OR(BG$95="M3", BG$95="S",BG$95="",BG$95="STD",BG$95="A",BG$95="AES",BG$95="F",BG$95="Fiber")," ",IF(OR(BG$95="E",BG$95="EMB"),IF(MOD(BG106,9)=1,"—",16*BG106-15),IF(OR(BG$95="M",BG$95="MADI"),(BG$92-1)*288+17,IF(OR(BG$95="IPO",BG$95="IP out"),IF(MOD(BG106-1,18)&lt;=9,"—",16*BG106-15),"Err"))))</f>
        <v>2961</v>
      </c>
      <c r="BH107" s="7">
        <f>IF(OR(BG$95="M3",BG$95="S",BG$95="",BG$95="STD",BG$95="A",BG$95="AES",BG$95="F",BG$95="Fiber"),
IF(AND(BG$95="M3",MOD(BG106-1,9)=0),"Coax"," "),  IF(OR(BG$95="E",BG$95="EMB"),IF(MOD(BG106,9)=1,"—",16*BG106),IF(OR(BG$95="M",BG$95="MADI"),(BG$92-1)*288+80,
IF(OR(BG$95="IPO",BG$95="IP out"),IF(MOD(BG106-1,18)&lt;=9,"—",16*BG106-15),"Err"))))</f>
        <v>2976</v>
      </c>
      <c r="BI107" s="9" t="str">
        <f>IF(OR(BI$95="M3", BI$95="S",BI$95="",BI$95="STD",BI$95="A",BI$95="AES",BI$95="F",BI$95="Fiber")," ",IF(OR(BI$95="E",BI$95="EMB"),IF(MOD(BI106,9)=1,"—",16*BI106-15),IF(OR(BI$95="M",BI$95="MADI"),(BI$92-1)*288+17,IF(OR(BI$95="IPO",BI$95="IP out"),IF(MOD(BI106-1,18)&lt;=9,"—",16*BI106-15),"Err"))))</f>
        <v xml:space="preserve"> </v>
      </c>
      <c r="BJ107" s="7" t="str">
        <f>IF(OR(BI$95="M3",BI$95="S",BI$95="",BI$95="STD",BI$95="A",BI$95="AES",BI$95="F",BI$95="Fiber"),
IF(AND(BI$95="M3",MOD(BI106-1,9)=0),"Coax"," "),  IF(OR(BI$95="E",BI$95="EMB"),IF(MOD(BI106,9)=1,"—",16*BI106),IF(OR(BI$95="M",BI$95="MADI"),(BI$92-1)*288+80,
IF(OR(BI$95="IPO",BI$95="IP out"),IF(MOD(BI106-1,18)&lt;=9,"—",16*BI106-15),"Err"))))</f>
        <v xml:space="preserve"> </v>
      </c>
      <c r="BK107" s="9" t="str">
        <f>IF(OR(BK$95="M3", BK$95="S",BK$95="",BK$95="STD",BK$95="A",BK$95="AES",BK$95="F",BK$95="Fiber")," ",IF(OR(BK$95="E",BK$95="EMB"),IF(MOD(BK106,9)=1,"—",16*BK106-15),IF(OR(BK$95="M",BK$95="MADI"),(BK$92-1)*288+17,IF(OR(BK$95="IPO",BK$95="IP out"),IF(MOD(BK106-1,18)&lt;=9,"—",16*BK106-15),"Err"))))</f>
        <v xml:space="preserve"> </v>
      </c>
      <c r="BL107" s="7" t="str">
        <f>IF(OR(BK$95="M3",BK$95="S",BK$95="",BK$95="STD",BK$95="A",BK$95="AES",BK$95="F",BK$95="Fiber"),
IF(AND(BK$95="M3",MOD(BK106-1,9)=0),"Coax"," "),  IF(OR(BK$95="E",BK$95="EMB"),IF(MOD(BK106,9)=1,"—",16*BK106),IF(OR(BK$95="M",BK$95="MADI"),(BK$92-1)*288+80,
IF(OR(BK$95="IPO",BK$95="IP out"),IF(MOD(BK106-1,18)&lt;=9,"—",16*BK106-15),"Err"))))</f>
        <v xml:space="preserve"> </v>
      </c>
      <c r="BM107" s="11"/>
      <c r="BN107" s="54"/>
    </row>
    <row r="108" spans="1:66" x14ac:dyDescent="0.25">
      <c r="A108" s="41">
        <f>(A$92)*18-11</f>
        <v>1141</v>
      </c>
      <c r="B108" s="42"/>
      <c r="C108" s="41">
        <f>(C$92)*18-11</f>
        <v>1123</v>
      </c>
      <c r="D108" s="42"/>
      <c r="E108" s="41">
        <f>(E$92)*18-11</f>
        <v>1105</v>
      </c>
      <c r="F108" s="42"/>
      <c r="G108" s="41">
        <f>(G$92)*18-11</f>
        <v>1087</v>
      </c>
      <c r="H108" s="42"/>
      <c r="I108" s="41">
        <f>(I$92)*18-11</f>
        <v>1069</v>
      </c>
      <c r="J108" s="42"/>
      <c r="K108" s="41">
        <f>(K$92)*18-11</f>
        <v>1051</v>
      </c>
      <c r="L108" s="42"/>
      <c r="M108" s="41">
        <f>(M$92)*18-11</f>
        <v>1033</v>
      </c>
      <c r="N108" s="42"/>
      <c r="O108" s="41">
        <f>(O$92)*18-11</f>
        <v>1015</v>
      </c>
      <c r="P108" s="42"/>
      <c r="Q108" s="10">
        <f>(Q$92)*18-11</f>
        <v>853</v>
      </c>
      <c r="R108" s="39"/>
      <c r="S108" s="10">
        <f>(S$92)*18-11</f>
        <v>835</v>
      </c>
      <c r="T108" s="39"/>
      <c r="U108" s="10">
        <f>(U$92)*18-11</f>
        <v>817</v>
      </c>
      <c r="V108" s="39"/>
      <c r="W108" s="10">
        <f>(W$92)*18-11</f>
        <v>799</v>
      </c>
      <c r="X108" s="39"/>
      <c r="Y108" s="10">
        <f>(Y$92)*18-11</f>
        <v>781</v>
      </c>
      <c r="Z108" s="39"/>
      <c r="AA108" s="10">
        <f>(AA$92)*18-11</f>
        <v>763</v>
      </c>
      <c r="AB108" s="39"/>
      <c r="AC108" s="10">
        <f>(AC$92)*18-11</f>
        <v>745</v>
      </c>
      <c r="AD108" s="39"/>
      <c r="AE108" s="10">
        <f>(AE$92)*18-11</f>
        <v>727</v>
      </c>
      <c r="AF108" s="39"/>
      <c r="AG108" s="10">
        <f>(AG$92)*18-11</f>
        <v>565</v>
      </c>
      <c r="AH108" s="39"/>
      <c r="AI108" s="10">
        <f>(AI$92)*18-11</f>
        <v>547</v>
      </c>
      <c r="AJ108" s="39"/>
      <c r="AK108" s="10">
        <f>(AK$92)*18-11</f>
        <v>529</v>
      </c>
      <c r="AL108" s="39"/>
      <c r="AM108" s="10">
        <f>(AM$92)*18-11</f>
        <v>511</v>
      </c>
      <c r="AN108" s="39"/>
      <c r="AO108" s="10">
        <f>(AO$92)*18-11</f>
        <v>493</v>
      </c>
      <c r="AP108" s="39"/>
      <c r="AQ108" s="10">
        <f>(AQ$92)*18-11</f>
        <v>475</v>
      </c>
      <c r="AR108" s="39"/>
      <c r="AS108" s="10">
        <f>(AS$92)*18-11</f>
        <v>457</v>
      </c>
      <c r="AT108" s="39"/>
      <c r="AU108" s="10">
        <f>(AU$92)*18-11</f>
        <v>439</v>
      </c>
      <c r="AV108" s="39"/>
      <c r="AW108" s="10">
        <f>(AW$92)*18-11</f>
        <v>277</v>
      </c>
      <c r="AX108" s="39"/>
      <c r="AY108" s="10">
        <f>(AY$92)*18-11</f>
        <v>259</v>
      </c>
      <c r="AZ108" s="39"/>
      <c r="BA108" s="10">
        <f>(BA$92)*18-11</f>
        <v>241</v>
      </c>
      <c r="BB108" s="39"/>
      <c r="BC108" s="10">
        <f>(BC$92)*18-11</f>
        <v>223</v>
      </c>
      <c r="BD108" s="39"/>
      <c r="BE108" s="10">
        <f>(BE$92)*18-11</f>
        <v>205</v>
      </c>
      <c r="BF108" s="39"/>
      <c r="BG108" s="10">
        <f>(BG$92)*18-11</f>
        <v>187</v>
      </c>
      <c r="BH108" s="39"/>
      <c r="BI108" s="10">
        <f>(BI$92)*18-11</f>
        <v>169</v>
      </c>
      <c r="BJ108" s="39"/>
      <c r="BK108" s="10">
        <f>(BK$92)*18-11</f>
        <v>151</v>
      </c>
      <c r="BL108" s="26"/>
      <c r="BM108" s="3"/>
      <c r="BN108" s="54"/>
    </row>
    <row r="109" spans="1:66" x14ac:dyDescent="0.25">
      <c r="A109" s="9" t="str">
        <f>IF(OR(A$95="M3", A$95="S",A$95="",A$95="STD",A$95="A",A$95="AES",A$95="F",A$95="Fiber")," ",IF(OR(A$95="E",A$95="EMB"),IF(MOD(A108,9)=1,"—",16*A108-15),IF(OR(A$95="M",A$95="MADI"),(A$92-1)*288+17,IF(OR(A$95="IPO",A$95="IP out"),IF(MOD(A108-1,18)&lt;=9,"—",16*A108-15),"Err"))))</f>
        <v>—</v>
      </c>
      <c r="B109" s="7" t="str">
        <f>IF(OR(A$95="M3",A$95="S",A$95="",A$95="STD",A$95="A",A$95="AES",A$95="F",A$95="Fiber"),
IF(AND(A$95="M3",MOD(A108-1,9)=0),"Coax"," "),  IF(OR(A$95="E",A$95="EMB"),IF(MOD(A108,9)=1,"—",16*A108),IF(OR(A$95="M",A$95="MADI"),(A$92-1)*288+80,
IF(OR(A$95="IPO",A$95="IP out"),IF(MOD(A108-1,18)&lt;=9,"—",16*A108-15),"Err"))))</f>
        <v>—</v>
      </c>
      <c r="C109" s="9" t="str">
        <f>IF(OR(C$95="M3", C$95="S",C$95="",C$95="STD",C$95="A",C$95="AES",C$95="F",C$95="Fiber")," ",IF(OR(C$95="E",C$95="EMB"),IF(MOD(C108,9)=1,"—",16*C108-15),IF(OR(C$95="M",C$95="MADI"),(C$92-1)*288+17,IF(OR(C$95="IPO",C$95="IP out"),IF(MOD(C108-1,18)&lt;=9,"—",16*C108-15),"Err"))))</f>
        <v>—</v>
      </c>
      <c r="D109" s="7" t="str">
        <f>IF(OR(C$95="M3",C$95="S",C$95="",C$95="STD",C$95="A",C$95="AES",C$95="F",C$95="Fiber"),
IF(AND(C$95="M3",MOD(C108-1,9)=0),"Coax"," "),  IF(OR(C$95="E",C$95="EMB"),IF(MOD(C108,9)=1,"—",16*C108),IF(OR(C$95="M",C$95="MADI"),(C$92-1)*288+80,
IF(OR(C$95="IPO",C$95="IP out"),IF(MOD(C108-1,18)&lt;=9,"—",16*C108-15),"Err"))))</f>
        <v>—</v>
      </c>
      <c r="E109" s="9" t="str">
        <f>IF(OR(E$95="M3", E$95="S",E$95="",E$95="STD",E$95="A",E$95="AES",E$95="F",E$95="Fiber")," ",IF(OR(E$95="E",E$95="EMB"),IF(MOD(E108,9)=1,"—",16*E108-15),IF(OR(E$95="M",E$95="MADI"),(E$92-1)*288+17,IF(OR(E$95="IPO",E$95="IP out"),IF(MOD(E108-1,18)&lt;=9,"—",16*E108-15),"Err"))))</f>
        <v>—</v>
      </c>
      <c r="F109" s="7" t="str">
        <f>IF(OR(E$95="M3",E$95="S",E$95="",E$95="STD",E$95="A",E$95="AES",E$95="F",E$95="Fiber"),
IF(AND(E$95="M3",MOD(E108-1,9)=0),"Coax"," "),  IF(OR(E$95="E",E$95="EMB"),IF(MOD(E108,9)=1,"—",16*E108),IF(OR(E$95="M",E$95="MADI"),(E$92-1)*288+80,
IF(OR(E$95="IPO",E$95="IP out"),IF(MOD(E108-1,18)&lt;=9,"—",16*E108-15),"Err"))))</f>
        <v>—</v>
      </c>
      <c r="G109" s="9" t="str">
        <f>IF(OR(G$95="M3", G$95="S",G$95="",G$95="STD",G$95="A",G$95="AES",G$95="F",G$95="Fiber")," ",IF(OR(G$95="E",G$95="EMB"),IF(MOD(G108,9)=1,"—",16*G108-15),IF(OR(G$95="M",G$95="MADI"),(G$92-1)*288+17,IF(OR(G$95="IPO",G$95="IP out"),IF(MOD(G108-1,18)&lt;=9,"—",16*G108-15),"Err"))))</f>
        <v>—</v>
      </c>
      <c r="H109" s="7" t="str">
        <f>IF(OR(G$95="M3",G$95="S",G$95="",G$95="STD",G$95="A",G$95="AES",G$95="F",G$95="Fiber"),
IF(AND(G$95="M3",MOD(G108-1,9)=0),"Coax"," "),  IF(OR(G$95="E",G$95="EMB"),IF(MOD(G108,9)=1,"—",16*G108),IF(OR(G$95="M",G$95="MADI"),(G$92-1)*288+80,
IF(OR(G$95="IPO",G$95="IP out"),IF(MOD(G108-1,18)&lt;=9,"—",16*G108-15),"Err"))))</f>
        <v>—</v>
      </c>
      <c r="I109" s="9" t="str">
        <f>IF(OR(I$95="M3", I$95="S",I$95="",I$95="STD",I$95="A",I$95="AES",I$95="F",I$95="Fiber")," ",IF(OR(I$95="E",I$95="EMB"),IF(MOD(I108,9)=1,"—",16*I108-15),IF(OR(I$95="M",I$95="MADI"),(I$92-1)*288+17,IF(OR(I$95="IPO",I$95="IP out"),IF(MOD(I108-1,18)&lt;=9,"—",16*I108-15),"Err"))))</f>
        <v>—</v>
      </c>
      <c r="J109" s="7" t="str">
        <f>IF(OR(I$95="M3",I$95="S",I$95="",I$95="STD",I$95="A",I$95="AES",I$95="F",I$95="Fiber"),
IF(AND(I$95="M3",MOD(I108-1,9)=0),"Coax"," "),  IF(OR(I$95="E",I$95="EMB"),IF(MOD(I108,9)=1,"—",16*I108),IF(OR(I$95="M",I$95="MADI"),(I$92-1)*288+80,
IF(OR(I$95="IPO",I$95="IP out"),IF(MOD(I108-1,18)&lt;=9,"—",16*I108-15),"Err"))))</f>
        <v>—</v>
      </c>
      <c r="K109" s="9" t="str">
        <f>IF(OR(K$95="M3", K$95="S",K$95="",K$95="STD",K$95="A",K$95="AES",K$95="F",K$95="Fiber")," ",IF(OR(K$95="E",K$95="EMB"),IF(MOD(K108,9)=1,"—",16*K108-15),IF(OR(K$95="M",K$95="MADI"),(K$92-1)*288+17,IF(OR(K$95="IPO",K$95="IP out"),IF(MOD(K108-1,18)&lt;=9,"—",16*K108-15),"Err"))))</f>
        <v>—</v>
      </c>
      <c r="L109" s="7" t="str">
        <f>IF(OR(K$95="M3",K$95="S",K$95="",K$95="STD",K$95="A",K$95="AES",K$95="F",K$95="Fiber"),
IF(AND(K$95="M3",MOD(K108-1,9)=0),"Coax"," "),  IF(OR(K$95="E",K$95="EMB"),IF(MOD(K108,9)=1,"—",16*K108),IF(OR(K$95="M",K$95="MADI"),(K$92-1)*288+80,
IF(OR(K$95="IPO",K$95="IP out"),IF(MOD(K108-1,18)&lt;=9,"—",16*K108-15),"Err"))))</f>
        <v>—</v>
      </c>
      <c r="M109" s="9" t="str">
        <f>IF(OR(M$95="M3", M$95="S",M$95="",M$95="STD",M$95="A",M$95="AES",M$95="F",M$95="Fiber")," ",IF(OR(M$95="E",M$95="EMB"),IF(MOD(M108,9)=1,"—",16*M108-15),IF(OR(M$95="M",M$95="MADI"),(M$92-1)*288+17,IF(OR(M$95="IPO",M$95="IP out"),IF(MOD(M108-1,18)&lt;=9,"—",16*M108-15),"Err"))))</f>
        <v>—</v>
      </c>
      <c r="N109" s="7" t="str">
        <f>IF(OR(M$95="M3",M$95="S",M$95="",M$95="STD",M$95="A",M$95="AES",M$95="F",M$95="Fiber"),
IF(AND(M$95="M3",MOD(M108-1,9)=0),"Coax"," "),  IF(OR(M$95="E",M$95="EMB"),IF(MOD(M108,9)=1,"—",16*M108),IF(OR(M$95="M",M$95="MADI"),(M$92-1)*288+80,
IF(OR(M$95="IPO",M$95="IP out"),IF(MOD(M108-1,18)&lt;=9,"—",16*M108-15),"Err"))))</f>
        <v>—</v>
      </c>
      <c r="O109" s="9" t="str">
        <f>IF(OR(O$95="M3", O$95="S",O$95="",O$95="STD",O$95="A",O$95="AES",O$95="F",O$95="Fiber")," ",IF(OR(O$95="E",O$95="EMB"),IF(MOD(O108,9)=1,"—",16*O108-15),IF(OR(O$95="M",O$95="MADI"),(O$92-1)*288+17,IF(OR(O$95="IPO",O$95="IP out"),IF(MOD(O108-1,18)&lt;=9,"—",16*O108-15),"Err"))))</f>
        <v>—</v>
      </c>
      <c r="P109" s="7" t="str">
        <f>IF(OR(O$95="M3",O$95="S",O$95="",O$95="STD",O$95="A",O$95="AES",O$95="F",O$95="Fiber"),
IF(AND(O$95="M3",MOD(O108-1,9)=0),"Coax"," "),  IF(OR(O$95="E",O$95="EMB"),IF(MOD(O108,9)=1,"—",16*O108),IF(OR(O$95="M",O$95="MADI"),(O$92-1)*288+80,
IF(OR(O$95="IPO",O$95="IP out"),IF(MOD(O108-1,18)&lt;=9,"—",16*O108-15),"Err"))))</f>
        <v>—</v>
      </c>
      <c r="Q109" s="9" t="str">
        <f>IF(OR(Q$95="M3", Q$95="S",Q$95="",Q$95="STD",Q$95="A",Q$95="AES",Q$95="F",Q$95="Fiber")," ",IF(OR(Q$95="E",Q$95="EMB"),IF(MOD(Q108,9)=1,"—",16*Q108-15),IF(OR(Q$95="M",Q$95="MADI"),(Q$92-1)*288+17,IF(OR(Q$95="IPO",Q$95="IP out"),IF(MOD(Q108-1,18)&lt;=9,"—",16*Q108-15),"Err"))))</f>
        <v>—</v>
      </c>
      <c r="R109" s="7" t="str">
        <f>IF(OR(Q$95="M3",Q$95="S",Q$95="",Q$95="STD",Q$95="A",Q$95="AES",Q$95="F",Q$95="Fiber"),
IF(AND(Q$95="M3",MOD(Q108-1,9)=0),"Coax"," "),  IF(OR(Q$95="E",Q$95="EMB"),IF(MOD(Q108,9)=1,"—",16*Q108),IF(OR(Q$95="M",Q$95="MADI"),(Q$92-1)*288+80,
IF(OR(Q$95="IPO",Q$95="IP out"),IF(MOD(Q108-1,18)&lt;=9,"—",16*Q108-15),"Err"))))</f>
        <v>—</v>
      </c>
      <c r="S109" s="9" t="str">
        <f>IF(OR(S$95="M3", S$95="S",S$95="",S$95="STD",S$95="A",S$95="AES",S$95="F",S$95="Fiber")," ",IF(OR(S$95="E",S$95="EMB"),IF(MOD(S108,9)=1,"—",16*S108-15),IF(OR(S$95="M",S$95="MADI"),(S$92-1)*288+17,IF(OR(S$95="IPO",S$95="IP out"),IF(MOD(S108-1,18)&lt;=9,"—",16*S108-15),"Err"))))</f>
        <v>—</v>
      </c>
      <c r="T109" s="7" t="str">
        <f>IF(OR(S$95="M3",S$95="S",S$95="",S$95="STD",S$95="A",S$95="AES",S$95="F",S$95="Fiber"),
IF(AND(S$95="M3",MOD(S108-1,9)=0),"Coax"," "),  IF(OR(S$95="E",S$95="EMB"),IF(MOD(S108,9)=1,"—",16*S108),IF(OR(S$95="M",S$95="MADI"),(S$92-1)*288+80,
IF(OR(S$95="IPO",S$95="IP out"),IF(MOD(S108-1,18)&lt;=9,"—",16*S108-15),"Err"))))</f>
        <v>—</v>
      </c>
      <c r="U109" s="9" t="str">
        <f>IF(OR(U$95="M3", U$95="S",U$95="",U$95="STD",U$95="A",U$95="AES",U$95="F",U$95="Fiber")," ",IF(OR(U$95="E",U$95="EMB"),IF(MOD(U108,9)=1,"—",16*U108-15),IF(OR(U$95="M",U$95="MADI"),(U$92-1)*288+17,IF(OR(U$95="IPO",U$95="IP out"),IF(MOD(U108-1,18)&lt;=9,"—",16*U108-15),"Err"))))</f>
        <v>—</v>
      </c>
      <c r="V109" s="7" t="str">
        <f>IF(OR(U$95="M3",U$95="S",U$95="",U$95="STD",U$95="A",U$95="AES",U$95="F",U$95="Fiber"),
IF(AND(U$95="M3",MOD(U108-1,9)=0),"Coax"," "),  IF(OR(U$95="E",U$95="EMB"),IF(MOD(U108,9)=1,"—",16*U108),IF(OR(U$95="M",U$95="MADI"),(U$92-1)*288+80,
IF(OR(U$95="IPO",U$95="IP out"),IF(MOD(U108-1,18)&lt;=9,"—",16*U108-15),"Err"))))</f>
        <v>—</v>
      </c>
      <c r="W109" s="9" t="str">
        <f>IF(OR(W$95="M3", W$95="S",W$95="",W$95="STD",W$95="A",W$95="AES",W$95="F",W$95="Fiber")," ",IF(OR(W$95="E",W$95="EMB"),IF(MOD(W108,9)=1,"—",16*W108-15),IF(OR(W$95="M",W$95="MADI"),(W$92-1)*288+17,IF(OR(W$95="IPO",W$95="IP out"),IF(MOD(W108-1,18)&lt;=9,"—",16*W108-15),"Err"))))</f>
        <v>—</v>
      </c>
      <c r="X109" s="7" t="str">
        <f>IF(OR(W$95="M3",W$95="S",W$95="",W$95="STD",W$95="A",W$95="AES",W$95="F",W$95="Fiber"),
IF(AND(W$95="M3",MOD(W108-1,9)=0),"Coax"," "),  IF(OR(W$95="E",W$95="EMB"),IF(MOD(W108,9)=1,"—",16*W108),IF(OR(W$95="M",W$95="MADI"),(W$92-1)*288+80,
IF(OR(W$95="IPO",W$95="IP out"),IF(MOD(W108-1,18)&lt;=9,"—",16*W108-15),"Err"))))</f>
        <v>—</v>
      </c>
      <c r="Y109" s="9" t="str">
        <f>IF(OR(Y$95="M3", Y$95="S",Y$95="",Y$95="STD",Y$95="A",Y$95="AES",Y$95="F",Y$95="Fiber")," ",IF(OR(Y$95="E",Y$95="EMB"),IF(MOD(Y108,9)=1,"—",16*Y108-15),IF(OR(Y$95="M",Y$95="MADI"),(Y$92-1)*288+17,IF(OR(Y$95="IPO",Y$95="IP out"),IF(MOD(Y108-1,18)&lt;=9,"—",16*Y108-15),"Err"))))</f>
        <v>—</v>
      </c>
      <c r="Z109" s="7" t="str">
        <f>IF(OR(Y$95="M3",Y$95="S",Y$95="",Y$95="STD",Y$95="A",Y$95="AES",Y$95="F",Y$95="Fiber"),
IF(AND(Y$95="M3",MOD(Y108-1,9)=0),"Coax"," "),  IF(OR(Y$95="E",Y$95="EMB"),IF(MOD(Y108,9)=1,"—",16*Y108),IF(OR(Y$95="M",Y$95="MADI"),(Y$92-1)*288+80,
IF(OR(Y$95="IPO",Y$95="IP out"),IF(MOD(Y108-1,18)&lt;=9,"—",16*Y108-15),"Err"))))</f>
        <v>—</v>
      </c>
      <c r="AA109" s="9" t="str">
        <f>IF(OR(AA$95="M3", AA$95="S",AA$95="",AA$95="STD",AA$95="A",AA$95="AES",AA$95="F",AA$95="Fiber")," ",IF(OR(AA$95="E",AA$95="EMB"),IF(MOD(AA108,9)=1,"—",16*AA108-15),IF(OR(AA$95="M",AA$95="MADI"),(AA$92-1)*288+17,IF(OR(AA$95="IPO",AA$95="IP out"),IF(MOD(AA108-1,18)&lt;=9,"—",16*AA108-15),"Err"))))</f>
        <v>—</v>
      </c>
      <c r="AB109" s="7" t="str">
        <f>IF(OR(AA$95="M3",AA$95="S",AA$95="",AA$95="STD",AA$95="A",AA$95="AES",AA$95="F",AA$95="Fiber"),
IF(AND(AA$95="M3",MOD(AA108-1,9)=0),"Coax"," "),  IF(OR(AA$95="E",AA$95="EMB"),IF(MOD(AA108,9)=1,"—",16*AA108),IF(OR(AA$95="M",AA$95="MADI"),(AA$92-1)*288+80,
IF(OR(AA$95="IPO",AA$95="IP out"),IF(MOD(AA108-1,18)&lt;=9,"—",16*AA108-15),"Err"))))</f>
        <v>—</v>
      </c>
      <c r="AC109" s="9" t="str">
        <f>IF(OR(AC$95="M3", AC$95="S",AC$95="",AC$95="STD",AC$95="A",AC$95="AES",AC$95="F",AC$95="Fiber")," ",IF(OR(AC$95="E",AC$95="EMB"),IF(MOD(AC108,9)=1,"—",16*AC108-15),IF(OR(AC$95="M",AC$95="MADI"),(AC$92-1)*288+17,IF(OR(AC$95="IPO",AC$95="IP out"),IF(MOD(AC108-1,18)&lt;=9,"—",16*AC108-15),"Err"))))</f>
        <v>—</v>
      </c>
      <c r="AD109" s="7" t="str">
        <f>IF(OR(AC$95="M3",AC$95="S",AC$95="",AC$95="STD",AC$95="A",AC$95="AES",AC$95="F",AC$95="Fiber"),
IF(AND(AC$95="M3",MOD(AC108-1,9)=0),"Coax"," "),  IF(OR(AC$95="E",AC$95="EMB"),IF(MOD(AC108,9)=1,"—",16*AC108),IF(OR(AC$95="M",AC$95="MADI"),(AC$92-1)*288+80,
IF(OR(AC$95="IPO",AC$95="IP out"),IF(MOD(AC108-1,18)&lt;=9,"—",16*AC108-15),"Err"))))</f>
        <v>—</v>
      </c>
      <c r="AE109" s="9" t="str">
        <f>IF(OR(AE$95="M3", AE$95="S",AE$95="",AE$95="STD",AE$95="A",AE$95="AES",AE$95="F",AE$95="Fiber")," ",IF(OR(AE$95="E",AE$95="EMB"),IF(MOD(AE108,9)=1,"—",16*AE108-15),IF(OR(AE$95="M",AE$95="MADI"),(AE$92-1)*288+17,IF(OR(AE$95="IPO",AE$95="IP out"),IF(MOD(AE108-1,18)&lt;=9,"—",16*AE108-15),"Err"))))</f>
        <v>—</v>
      </c>
      <c r="AF109" s="7" t="str">
        <f>IF(OR(AE$95="M3",AE$95="S",AE$95="",AE$95="STD",AE$95="A",AE$95="AES",AE$95="F",AE$95="Fiber"),
IF(AND(AE$95="M3",MOD(AE108-1,9)=0),"Coax"," "),  IF(OR(AE$95="E",AE$95="EMB"),IF(MOD(AE108,9)=1,"—",16*AE108),IF(OR(AE$95="M",AE$95="MADI"),(AE$92-1)*288+80,
IF(OR(AE$95="IPO",AE$95="IP out"),IF(MOD(AE108-1,18)&lt;=9,"—",16*AE108-15),"Err"))))</f>
        <v>—</v>
      </c>
      <c r="AG109" s="9" t="str">
        <f>IF(OR(AG$95="M3", AG$95="S",AG$95="",AG$95="STD",AG$95="A",AG$95="AES",AG$95="F",AG$95="Fiber")," ",IF(OR(AG$95="E",AG$95="EMB"),IF(MOD(AG108,9)=1,"—",16*AG108-15),IF(OR(AG$95="M",AG$95="MADI"),(AG$92-1)*288+17,IF(OR(AG$95="IPO",AG$95="IP out"),IF(MOD(AG108-1,18)&lt;=9,"—",16*AG108-15),"Err"))))</f>
        <v>—</v>
      </c>
      <c r="AH109" s="7" t="str">
        <f>IF(OR(AG$95="M3",AG$95="S",AG$95="",AG$95="STD",AG$95="A",AG$95="AES",AG$95="F",AG$95="Fiber"),
IF(AND(AG$95="M3",MOD(AG108-1,9)=0),"Coax"," "),  IF(OR(AG$95="E",AG$95="EMB"),IF(MOD(AG108,9)=1,"—",16*AG108),IF(OR(AG$95="M",AG$95="MADI"),(AG$92-1)*288+80,
IF(OR(AG$95="IPO",AG$95="IP out"),IF(MOD(AG108-1,18)&lt;=9,"—",16*AG108-15),"Err"))))</f>
        <v>—</v>
      </c>
      <c r="AI109" s="9" t="str">
        <f>IF(OR(AI$95="M3", AI$95="S",AI$95="",AI$95="STD",AI$95="A",AI$95="AES",AI$95="F",AI$95="Fiber")," ",IF(OR(AI$95="E",AI$95="EMB"),IF(MOD(AI108,9)=1,"—",16*AI108-15),IF(OR(AI$95="M",AI$95="MADI"),(AI$92-1)*288+17,IF(OR(AI$95="IPO",AI$95="IP out"),IF(MOD(AI108-1,18)&lt;=9,"—",16*AI108-15),"Err"))))</f>
        <v xml:space="preserve"> </v>
      </c>
      <c r="AJ109" s="7" t="str">
        <f>IF(OR(AI$95="M3",AI$95="S",AI$95="",AI$95="STD",AI$95="A",AI$95="AES",AI$95="F",AI$95="Fiber"),
IF(AND(AI$95="M3",MOD(AI108-1,9)=0),"Coax"," "),  IF(OR(AI$95="E",AI$95="EMB"),IF(MOD(AI108,9)=1,"—",16*AI108),IF(OR(AI$95="M",AI$95="MADI"),(AI$92-1)*288+80,
IF(OR(AI$95="IPO",AI$95="IP out"),IF(MOD(AI108-1,18)&lt;=9,"—",16*AI108-15),"Err"))))</f>
        <v xml:space="preserve"> </v>
      </c>
      <c r="AK109" s="9" t="str">
        <f>IF(OR(AK$95="M3", AK$95="S",AK$95="",AK$95="STD",AK$95="A",AK$95="AES",AK$95="F",AK$95="Fiber")," ",IF(OR(AK$95="E",AK$95="EMB"),IF(MOD(AK108,9)=1,"—",16*AK108-15),IF(OR(AK$95="M",AK$95="MADI"),(AK$92-1)*288+17,IF(OR(AK$95="IPO",AK$95="IP out"),IF(MOD(AK108-1,18)&lt;=9,"—",16*AK108-15),"Err"))))</f>
        <v xml:space="preserve"> </v>
      </c>
      <c r="AL109" s="7" t="str">
        <f>IF(OR(AK$95="M3",AK$95="S",AK$95="",AK$95="STD",AK$95="A",AK$95="AES",AK$95="F",AK$95="Fiber"),
IF(AND(AK$95="M3",MOD(AK108-1,9)=0),"Coax"," "),  IF(OR(AK$95="E",AK$95="EMB"),IF(MOD(AK108,9)=1,"—",16*AK108),IF(OR(AK$95="M",AK$95="MADI"),(AK$92-1)*288+80,
IF(OR(AK$95="IPO",AK$95="IP out"),IF(MOD(AK108-1,18)&lt;=9,"—",16*AK108-15),"Err"))))</f>
        <v xml:space="preserve"> </v>
      </c>
      <c r="AM109" s="9" t="str">
        <f>IF(OR(AM$95="M3", AM$95="S",AM$95="",AM$95="STD",AM$95="A",AM$95="AES",AM$95="F",AM$95="Fiber")," ",IF(OR(AM$95="E",AM$95="EMB"),IF(MOD(AM108,9)=1,"—",16*AM108-15),IF(OR(AM$95="M",AM$95="MADI"),(AM$92-1)*288+17,IF(OR(AM$95="IPO",AM$95="IP out"),IF(MOD(AM108-1,18)&lt;=9,"—",16*AM108-15),"Err"))))</f>
        <v xml:space="preserve"> </v>
      </c>
      <c r="AN109" s="7" t="str">
        <f>IF(OR(AM$95="M3",AM$95="S",AM$95="",AM$95="STD",AM$95="A",AM$95="AES",AM$95="F",AM$95="Fiber"),
IF(AND(AM$95="M3",MOD(AM108-1,9)=0),"Coax"," "),  IF(OR(AM$95="E",AM$95="EMB"),IF(MOD(AM108,9)=1,"—",16*AM108),IF(OR(AM$95="M",AM$95="MADI"),(AM$92-1)*288+80,
IF(OR(AM$95="IPO",AM$95="IP out"),IF(MOD(AM108-1,18)&lt;=9,"—",16*AM108-15),"Err"))))</f>
        <v xml:space="preserve"> </v>
      </c>
      <c r="AO109" s="9">
        <f>IF(OR(AO$95="M3", AO$95="S",AO$95="",AO$95="STD",AO$95="A",AO$95="AES",AO$95="F",AO$95="Fiber")," ",IF(OR(AO$95="E",AO$95="EMB"),IF(MOD(AO108,9)=1,"—",16*AO108-15),IF(OR(AO$95="M",AO$95="MADI"),(AO$92-1)*288+17,IF(OR(AO$95="IPO",AO$95="IP out"),IF(MOD(AO108-1,18)&lt;=9,"—",16*AO108-15),"Err"))))</f>
        <v>7793</v>
      </c>
      <c r="AP109" s="7">
        <f>IF(OR(AO$95="M3",AO$95="S",AO$95="",AO$95="STD",AO$95="A",AO$95="AES",AO$95="F",AO$95="Fiber"),
IF(AND(AO$95="M3",MOD(AO108-1,9)=0),"Coax"," "),  IF(OR(AO$95="E",AO$95="EMB"),IF(MOD(AO108,9)=1,"—",16*AO108),IF(OR(AO$95="M",AO$95="MADI"),(AO$92-1)*288+80,
IF(OR(AO$95="IPO",AO$95="IP out"),IF(MOD(AO108-1,18)&lt;=9,"—",16*AO108-15),"Err"))))</f>
        <v>7856</v>
      </c>
      <c r="AQ109" s="9">
        <f>IF(OR(AQ$95="M3", AQ$95="S",AQ$95="",AQ$95="STD",AQ$95="A",AQ$95="AES",AQ$95="F",AQ$95="Fiber")," ",IF(OR(AQ$95="E",AQ$95="EMB"),IF(MOD(AQ108,9)=1,"—",16*AQ108-15),IF(OR(AQ$95="M",AQ$95="MADI"),(AQ$92-1)*288+17,IF(OR(AQ$95="IPO",AQ$95="IP out"),IF(MOD(AQ108-1,18)&lt;=9,"—",16*AQ108-15),"Err"))))</f>
        <v>7585</v>
      </c>
      <c r="AR109" s="7">
        <f>IF(OR(AQ$95="M3",AQ$95="S",AQ$95="",AQ$95="STD",AQ$95="A",AQ$95="AES",AQ$95="F",AQ$95="Fiber"),
IF(AND(AQ$95="M3",MOD(AQ108-1,9)=0),"Coax"," "),  IF(OR(AQ$95="E",AQ$95="EMB"),IF(MOD(AQ108,9)=1,"—",16*AQ108),IF(OR(AQ$95="M",AQ$95="MADI"),(AQ$92-1)*288+80,
IF(OR(AQ$95="IPO",AQ$95="IP out"),IF(MOD(AQ108-1,18)&lt;=9,"—",16*AQ108-15),"Err"))))</f>
        <v>7600</v>
      </c>
      <c r="AS109" s="9" t="str">
        <f>IF(OR(AS$95="M3", AS$95="S",AS$95="",AS$95="STD",AS$95="A",AS$95="AES",AS$95="F",AS$95="Fiber")," ",IF(OR(AS$95="E",AS$95="EMB"),IF(MOD(AS108,9)=1,"—",16*AS108-15),IF(OR(AS$95="M",AS$95="MADI"),(AS$92-1)*288+17,IF(OR(AS$95="IPO",AS$95="IP out"),IF(MOD(AS108-1,18)&lt;=9,"—",16*AS108-15),"Err"))))</f>
        <v xml:space="preserve"> </v>
      </c>
      <c r="AT109" s="7" t="str">
        <f>IF(OR(AS$95="M3",AS$95="S",AS$95="",AS$95="STD",AS$95="A",AS$95="AES",AS$95="F",AS$95="Fiber"),
IF(AND(AS$95="M3",MOD(AS108-1,9)=0),"Coax"," "),  IF(OR(AS$95="E",AS$95="EMB"),IF(MOD(AS108,9)=1,"—",16*AS108),IF(OR(AS$95="M",AS$95="MADI"),(AS$92-1)*288+80,
IF(OR(AS$95="IPO",AS$95="IP out"),IF(MOD(AS108-1,18)&lt;=9,"—",16*AS108-15),"Err"))))</f>
        <v xml:space="preserve"> </v>
      </c>
      <c r="AU109" s="9" t="str">
        <f>IF(OR(AU$95="M3", AU$95="S",AU$95="",AU$95="STD",AU$95="A",AU$95="AES",AU$95="F",AU$95="Fiber")," ",IF(OR(AU$95="E",AU$95="EMB"),IF(MOD(AU108,9)=1,"—",16*AU108-15),IF(OR(AU$95="M",AU$95="MADI"),(AU$92-1)*288+17,IF(OR(AU$95="IPO",AU$95="IP out"),IF(MOD(AU108-1,18)&lt;=9,"—",16*AU108-15),"Err"))))</f>
        <v xml:space="preserve"> </v>
      </c>
      <c r="AV109" s="7" t="str">
        <f>IF(OR(AU$95="M3",AU$95="S",AU$95="",AU$95="STD",AU$95="A",AU$95="AES",AU$95="F",AU$95="Fiber"),
IF(AND(AU$95="M3",MOD(AU108-1,9)=0),"Coax"," "),  IF(OR(AU$95="E",AU$95="EMB"),IF(MOD(AU108,9)=1,"—",16*AU108),IF(OR(AU$95="M",AU$95="MADI"),(AU$92-1)*288+80,
IF(OR(AU$95="IPO",AU$95="IP out"),IF(MOD(AU108-1,18)&lt;=9,"—",16*AU108-15),"Err"))))</f>
        <v xml:space="preserve"> </v>
      </c>
      <c r="AW109" s="9" t="str">
        <f>IF(OR(AW$95="M3", AW$95="S",AW$95="",AW$95="STD",AW$95="A",AW$95="AES",AW$95="F",AW$95="Fiber")," ",IF(OR(AW$95="E",AW$95="EMB"),IF(MOD(AW108,9)=1,"—",16*AW108-15),IF(OR(AW$95="M",AW$95="MADI"),(AW$92-1)*288+17,IF(OR(AW$95="IPO",AW$95="IP out"),IF(MOD(AW108-1,18)&lt;=9,"—",16*AW108-15),"Err"))))</f>
        <v>—</v>
      </c>
      <c r="AX109" s="7" t="str">
        <f>IF(OR(AW$95="M3",AW$95="S",AW$95="",AW$95="STD",AW$95="A",AW$95="AES",AW$95="F",AW$95="Fiber"),
IF(AND(AW$95="M3",MOD(AW108-1,9)=0),"Coax"," "),  IF(OR(AW$95="E",AW$95="EMB"),IF(MOD(AW108,9)=1,"—",16*AW108),IF(OR(AW$95="M",AW$95="MADI"),(AW$92-1)*288+80,
IF(OR(AW$95="IPO",AW$95="IP out"),IF(MOD(AW108-1,18)&lt;=9,"—",16*AW108-15),"Err"))))</f>
        <v>—</v>
      </c>
      <c r="AY109" s="9" t="str">
        <f>IF(OR(AY$95="M3", AY$95="S",AY$95="",AY$95="STD",AY$95="A",AY$95="AES",AY$95="F",AY$95="Fiber")," ",IF(OR(AY$95="E",AY$95="EMB"),IF(MOD(AY108,9)=1,"—",16*AY108-15),IF(OR(AY$95="M",AY$95="MADI"),(AY$92-1)*288+17,IF(OR(AY$95="IPO",AY$95="IP out"),IF(MOD(AY108-1,18)&lt;=9,"—",16*AY108-15),"Err"))))</f>
        <v xml:space="preserve"> </v>
      </c>
      <c r="AZ109" s="7" t="str">
        <f>IF(OR(AY$95="M3",AY$95="S",AY$95="",AY$95="STD",AY$95="A",AY$95="AES",AY$95="F",AY$95="Fiber"),
IF(AND(AY$95="M3",MOD(AY108-1,9)=0),"Coax"," "),  IF(OR(AY$95="E",AY$95="EMB"),IF(MOD(AY108,9)=1,"—",16*AY108),IF(OR(AY$95="M",AY$95="MADI"),(AY$92-1)*288+80,
IF(OR(AY$95="IPO",AY$95="IP out"),IF(MOD(AY108-1,18)&lt;=9,"—",16*AY108-15),"Err"))))</f>
        <v xml:space="preserve"> </v>
      </c>
      <c r="BA109" s="9" t="str">
        <f>IF(OR(BA$95="M3", BA$95="S",BA$95="",BA$95="STD",BA$95="A",BA$95="AES",BA$95="F",BA$95="Fiber")," ",IF(OR(BA$95="E",BA$95="EMB"),IF(MOD(BA108,9)=1,"—",16*BA108-15),IF(OR(BA$95="M",BA$95="MADI"),(BA$92-1)*288+17,IF(OR(BA$95="IPO",BA$95="IP out"),IF(MOD(BA108-1,18)&lt;=9,"—",16*BA108-15),"Err"))))</f>
        <v xml:space="preserve"> </v>
      </c>
      <c r="BB109" s="7" t="str">
        <f>IF(OR(BA$95="M3",BA$95="S",BA$95="",BA$95="STD",BA$95="A",BA$95="AES",BA$95="F",BA$95="Fiber"),
IF(AND(BA$95="M3",MOD(BA108-1,9)=0),"Coax"," "),  IF(OR(BA$95="E",BA$95="EMB"),IF(MOD(BA108,9)=1,"—",16*BA108),IF(OR(BA$95="M",BA$95="MADI"),(BA$92-1)*288+80,
IF(OR(BA$95="IPO",BA$95="IP out"),IF(MOD(BA108-1,18)&lt;=9,"—",16*BA108-15),"Err"))))</f>
        <v xml:space="preserve"> </v>
      </c>
      <c r="BC109" s="9" t="str">
        <f>IF(OR(BC$95="M3", BC$95="S",BC$95="",BC$95="STD",BC$95="A",BC$95="AES",BC$95="F",BC$95="Fiber")," ",IF(OR(BC$95="E",BC$95="EMB"),IF(MOD(BC108,9)=1,"—",16*BC108-15),IF(OR(BC$95="M",BC$95="MADI"),(BC$92-1)*288+17,IF(OR(BC$95="IPO",BC$95="IP out"),IF(MOD(BC108-1,18)&lt;=9,"—",16*BC108-15),"Err"))))</f>
        <v xml:space="preserve"> </v>
      </c>
      <c r="BD109" s="7" t="str">
        <f>IF(OR(BC$95="M3",BC$95="S",BC$95="",BC$95="STD",BC$95="A",BC$95="AES",BC$95="F",BC$95="Fiber"),
IF(AND(BC$95="M3",MOD(BC108-1,9)=0),"Coax"," "),  IF(OR(BC$95="E",BC$95="EMB"),IF(MOD(BC108,9)=1,"—",16*BC108),IF(OR(BC$95="M",BC$95="MADI"),(BC$92-1)*288+80,
IF(OR(BC$95="IPO",BC$95="IP out"),IF(MOD(BC108-1,18)&lt;=9,"—",16*BC108-15),"Err"))))</f>
        <v xml:space="preserve"> </v>
      </c>
      <c r="BE109" s="9">
        <f>IF(OR(BE$95="M3", BE$95="S",BE$95="",BE$95="STD",BE$95="A",BE$95="AES",BE$95="F",BE$95="Fiber")," ",IF(OR(BE$95="E",BE$95="EMB"),IF(MOD(BE108,9)=1,"—",16*BE108-15),IF(OR(BE$95="M",BE$95="MADI"),(BE$92-1)*288+17,IF(OR(BE$95="IPO",BE$95="IP out"),IF(MOD(BE108-1,18)&lt;=9,"—",16*BE108-15),"Err"))))</f>
        <v>3185</v>
      </c>
      <c r="BF109" s="7">
        <f>IF(OR(BE$95="M3",BE$95="S",BE$95="",BE$95="STD",BE$95="A",BE$95="AES",BE$95="F",BE$95="Fiber"),
IF(AND(BE$95="M3",MOD(BE108-1,9)=0),"Coax"," "),  IF(OR(BE$95="E",BE$95="EMB"),IF(MOD(BE108,9)=1,"—",16*BE108),IF(OR(BE$95="M",BE$95="MADI"),(BE$92-1)*288+80,
IF(OR(BE$95="IPO",BE$95="IP out"),IF(MOD(BE108-1,18)&lt;=9,"—",16*BE108-15),"Err"))))</f>
        <v>3248</v>
      </c>
      <c r="BG109" s="9">
        <f>IF(OR(BG$95="M3", BG$95="S",BG$95="",BG$95="STD",BG$95="A",BG$95="AES",BG$95="F",BG$95="Fiber")," ",IF(OR(BG$95="E",BG$95="EMB"),IF(MOD(BG108,9)=1,"—",16*BG108-15),IF(OR(BG$95="M",BG$95="MADI"),(BG$92-1)*288+17,IF(OR(BG$95="IPO",BG$95="IP out"),IF(MOD(BG108-1,18)&lt;=9,"—",16*BG108-15),"Err"))))</f>
        <v>2977</v>
      </c>
      <c r="BH109" s="7">
        <f>IF(OR(BG$95="M3",BG$95="S",BG$95="",BG$95="STD",BG$95="A",BG$95="AES",BG$95="F",BG$95="Fiber"),
IF(AND(BG$95="M3",MOD(BG108-1,9)=0),"Coax"," "),  IF(OR(BG$95="E",BG$95="EMB"),IF(MOD(BG108,9)=1,"—",16*BG108),IF(OR(BG$95="M",BG$95="MADI"),(BG$92-1)*288+80,
IF(OR(BG$95="IPO",BG$95="IP out"),IF(MOD(BG108-1,18)&lt;=9,"—",16*BG108-15),"Err"))))</f>
        <v>2992</v>
      </c>
      <c r="BI109" s="9" t="str">
        <f>IF(OR(BI$95="M3", BI$95="S",BI$95="",BI$95="STD",BI$95="A",BI$95="AES",BI$95="F",BI$95="Fiber")," ",IF(OR(BI$95="E",BI$95="EMB"),IF(MOD(BI108,9)=1,"—",16*BI108-15),IF(OR(BI$95="M",BI$95="MADI"),(BI$92-1)*288+17,IF(OR(BI$95="IPO",BI$95="IP out"),IF(MOD(BI108-1,18)&lt;=9,"—",16*BI108-15),"Err"))))</f>
        <v xml:space="preserve"> </v>
      </c>
      <c r="BJ109" s="7" t="str">
        <f>IF(OR(BI$95="M3",BI$95="S",BI$95="",BI$95="STD",BI$95="A",BI$95="AES",BI$95="F",BI$95="Fiber"),
IF(AND(BI$95="M3",MOD(BI108-1,9)=0),"Coax"," "),  IF(OR(BI$95="E",BI$95="EMB"),IF(MOD(BI108,9)=1,"—",16*BI108),IF(OR(BI$95="M",BI$95="MADI"),(BI$92-1)*288+80,
IF(OR(BI$95="IPO",BI$95="IP out"),IF(MOD(BI108-1,18)&lt;=9,"—",16*BI108-15),"Err"))))</f>
        <v xml:space="preserve"> </v>
      </c>
      <c r="BK109" s="9" t="str">
        <f>IF(OR(BK$95="M3", BK$95="S",BK$95="",BK$95="STD",BK$95="A",BK$95="AES",BK$95="F",BK$95="Fiber")," ",IF(OR(BK$95="E",BK$95="EMB"),IF(MOD(BK108,9)=1,"—",16*BK108-15),IF(OR(BK$95="M",BK$95="MADI"),(BK$92-1)*288+17,IF(OR(BK$95="IPO",BK$95="IP out"),IF(MOD(BK108-1,18)&lt;=9,"—",16*BK108-15),"Err"))))</f>
        <v xml:space="preserve"> </v>
      </c>
      <c r="BL109" s="7" t="str">
        <f>IF(OR(BK$95="M3",BK$95="S",BK$95="",BK$95="STD",BK$95="A",BK$95="AES",BK$95="F",BK$95="Fiber"),
IF(AND(BK$95="M3",MOD(BK108-1,9)=0),"Coax"," "),  IF(OR(BK$95="E",BK$95="EMB"),IF(MOD(BK108,9)=1,"—",16*BK108),IF(OR(BK$95="M",BK$95="MADI"),(BK$92-1)*288+80,
IF(OR(BK$95="IPO",BK$95="IP out"),IF(MOD(BK108-1,18)&lt;=9,"—",16*BK108-15),"Err"))))</f>
        <v xml:space="preserve"> </v>
      </c>
      <c r="BM109" s="11"/>
      <c r="BN109" s="54"/>
    </row>
    <row r="110" spans="1:66" x14ac:dyDescent="0.25">
      <c r="A110" s="41">
        <f>(A$92)*18-10</f>
        <v>1142</v>
      </c>
      <c r="B110" s="42"/>
      <c r="C110" s="41">
        <f>(C$92)*18-10</f>
        <v>1124</v>
      </c>
      <c r="D110" s="42"/>
      <c r="E110" s="41">
        <f>(E$92)*18-10</f>
        <v>1106</v>
      </c>
      <c r="F110" s="42"/>
      <c r="G110" s="41">
        <f>(G$92)*18-10</f>
        <v>1088</v>
      </c>
      <c r="H110" s="42"/>
      <c r="I110" s="41">
        <f>(I$92)*18-10</f>
        <v>1070</v>
      </c>
      <c r="J110" s="42"/>
      <c r="K110" s="41">
        <f>(K$92)*18-10</f>
        <v>1052</v>
      </c>
      <c r="L110" s="42"/>
      <c r="M110" s="41">
        <f>(M$92)*18-10</f>
        <v>1034</v>
      </c>
      <c r="N110" s="42"/>
      <c r="O110" s="41">
        <f>(O$92)*18-10</f>
        <v>1016</v>
      </c>
      <c r="P110" s="42"/>
      <c r="Q110" s="10">
        <f>(Q$92)*18-10</f>
        <v>854</v>
      </c>
      <c r="R110" s="39"/>
      <c r="S110" s="10">
        <f>(S$92)*18-10</f>
        <v>836</v>
      </c>
      <c r="T110" s="39"/>
      <c r="U110" s="10">
        <f>(U$92)*18-10</f>
        <v>818</v>
      </c>
      <c r="V110" s="39"/>
      <c r="W110" s="10">
        <f>(W$92)*18-10</f>
        <v>800</v>
      </c>
      <c r="X110" s="39"/>
      <c r="Y110" s="10">
        <f>(Y$92)*18-10</f>
        <v>782</v>
      </c>
      <c r="Z110" s="39"/>
      <c r="AA110" s="10">
        <f>(AA$92)*18-10</f>
        <v>764</v>
      </c>
      <c r="AB110" s="39"/>
      <c r="AC110" s="10">
        <f>(AC$92)*18-10</f>
        <v>746</v>
      </c>
      <c r="AD110" s="39"/>
      <c r="AE110" s="10">
        <f>(AE$92)*18-10</f>
        <v>728</v>
      </c>
      <c r="AF110" s="39"/>
      <c r="AG110" s="10">
        <f>(AG$92)*18-10</f>
        <v>566</v>
      </c>
      <c r="AH110" s="39"/>
      <c r="AI110" s="10">
        <f>(AI$92)*18-10</f>
        <v>548</v>
      </c>
      <c r="AJ110" s="39"/>
      <c r="AK110" s="10">
        <f>(AK$92)*18-10</f>
        <v>530</v>
      </c>
      <c r="AL110" s="39"/>
      <c r="AM110" s="10">
        <f>(AM$92)*18-10</f>
        <v>512</v>
      </c>
      <c r="AN110" s="39"/>
      <c r="AO110" s="10">
        <f>(AO$92)*18-10</f>
        <v>494</v>
      </c>
      <c r="AP110" s="39"/>
      <c r="AQ110" s="10">
        <f>(AQ$92)*18-10</f>
        <v>476</v>
      </c>
      <c r="AR110" s="39"/>
      <c r="AS110" s="10">
        <f>(AS$92)*18-10</f>
        <v>458</v>
      </c>
      <c r="AT110" s="39"/>
      <c r="AU110" s="10">
        <f>(AU$92)*18-10</f>
        <v>440</v>
      </c>
      <c r="AV110" s="39"/>
      <c r="AW110" s="10">
        <f>(AW$92)*18-10</f>
        <v>278</v>
      </c>
      <c r="AX110" s="39"/>
      <c r="AY110" s="10">
        <f>(AY$92)*18-10</f>
        <v>260</v>
      </c>
      <c r="AZ110" s="39"/>
      <c r="BA110" s="10">
        <f>(BA$92)*18-10</f>
        <v>242</v>
      </c>
      <c r="BB110" s="39"/>
      <c r="BC110" s="10">
        <f>(BC$92)*18-10</f>
        <v>224</v>
      </c>
      <c r="BD110" s="39"/>
      <c r="BE110" s="10">
        <f>(BE$92)*18-10</f>
        <v>206</v>
      </c>
      <c r="BF110" s="39"/>
      <c r="BG110" s="10">
        <f>(BG$92)*18-10</f>
        <v>188</v>
      </c>
      <c r="BH110" s="39"/>
      <c r="BI110" s="10">
        <f>(BI$92)*18-10</f>
        <v>170</v>
      </c>
      <c r="BJ110" s="39"/>
      <c r="BK110" s="10">
        <f>(BK$92)*18-10</f>
        <v>152</v>
      </c>
      <c r="BL110" s="26"/>
      <c r="BM110" s="18"/>
      <c r="BN110" s="12" t="s">
        <v>32</v>
      </c>
    </row>
    <row r="111" spans="1:66" x14ac:dyDescent="0.25">
      <c r="A111" s="9" t="str">
        <f>IF(OR(A$95="M3", A$95="S",A$95="",A$95="STD",A$95="A",A$95="AES",A$95="F",A$95="Fiber")," ",IF(OR(A$95="E",A$95="EMB"),IF(MOD(A110,9)=1,"—",16*A110-15),IF(OR(A$95="M",A$95="MADI"),(A$92-1)*288+17,IF(OR(A$95="IPO",A$95="IP out"),IF(MOD(A110-1,18)&lt;=9,"—",16*A110-15),"Err"))))</f>
        <v>—</v>
      </c>
      <c r="B111" s="7" t="str">
        <f>IF(OR(A$95="M3",A$95="S",A$95="",A$95="STD",A$95="A",A$95="AES",A$95="F",A$95="Fiber"),
IF(AND(A$95="M3",MOD(A110-1,9)=0),"Coax"," "),  IF(OR(A$95="E",A$95="EMB"),IF(MOD(A110,9)=1,"—",16*A110),IF(OR(A$95="M",A$95="MADI"),(A$92-1)*288+80,
IF(OR(A$95="IPO",A$95="IP out"),IF(MOD(A110-1,18)&lt;=9,"—",16*A110-15),"Err"))))</f>
        <v>—</v>
      </c>
      <c r="C111" s="9" t="str">
        <f>IF(OR(C$95="M3", C$95="S",C$95="",C$95="STD",C$95="A",C$95="AES",C$95="F",C$95="Fiber")," ",IF(OR(C$95="E",C$95="EMB"),IF(MOD(C110,9)=1,"—",16*C110-15),IF(OR(C$95="M",C$95="MADI"),(C$92-1)*288+17,IF(OR(C$95="IPO",C$95="IP out"),IF(MOD(C110-1,18)&lt;=9,"—",16*C110-15),"Err"))))</f>
        <v>—</v>
      </c>
      <c r="D111" s="7" t="str">
        <f>IF(OR(C$95="M3",C$95="S",C$95="",C$95="STD",C$95="A",C$95="AES",C$95="F",C$95="Fiber"),
IF(AND(C$95="M3",MOD(C110-1,9)=0),"Coax"," "),  IF(OR(C$95="E",C$95="EMB"),IF(MOD(C110,9)=1,"—",16*C110),IF(OR(C$95="M",C$95="MADI"),(C$92-1)*288+80,
IF(OR(C$95="IPO",C$95="IP out"),IF(MOD(C110-1,18)&lt;=9,"—",16*C110-15),"Err"))))</f>
        <v>—</v>
      </c>
      <c r="E111" s="9" t="str">
        <f>IF(OR(E$95="M3", E$95="S",E$95="",E$95="STD",E$95="A",E$95="AES",E$95="F",E$95="Fiber")," ",IF(OR(E$95="E",E$95="EMB"),IF(MOD(E110,9)=1,"—",16*E110-15),IF(OR(E$95="M",E$95="MADI"),(E$92-1)*288+17,IF(OR(E$95="IPO",E$95="IP out"),IF(MOD(E110-1,18)&lt;=9,"—",16*E110-15),"Err"))))</f>
        <v>—</v>
      </c>
      <c r="F111" s="7" t="str">
        <f>IF(OR(E$95="M3",E$95="S",E$95="",E$95="STD",E$95="A",E$95="AES",E$95="F",E$95="Fiber"),
IF(AND(E$95="M3",MOD(E110-1,9)=0),"Coax"," "),  IF(OR(E$95="E",E$95="EMB"),IF(MOD(E110,9)=1,"—",16*E110),IF(OR(E$95="M",E$95="MADI"),(E$92-1)*288+80,
IF(OR(E$95="IPO",E$95="IP out"),IF(MOD(E110-1,18)&lt;=9,"—",16*E110-15),"Err"))))</f>
        <v>—</v>
      </c>
      <c r="G111" s="9" t="str">
        <f>IF(OR(G$95="M3", G$95="S",G$95="",G$95="STD",G$95="A",G$95="AES",G$95="F",G$95="Fiber")," ",IF(OR(G$95="E",G$95="EMB"),IF(MOD(G110,9)=1,"—",16*G110-15),IF(OR(G$95="M",G$95="MADI"),(G$92-1)*288+17,IF(OR(G$95="IPO",G$95="IP out"),IF(MOD(G110-1,18)&lt;=9,"—",16*G110-15),"Err"))))</f>
        <v>—</v>
      </c>
      <c r="H111" s="7" t="str">
        <f>IF(OR(G$95="M3",G$95="S",G$95="",G$95="STD",G$95="A",G$95="AES",G$95="F",G$95="Fiber"),
IF(AND(G$95="M3",MOD(G110-1,9)=0),"Coax"," "),  IF(OR(G$95="E",G$95="EMB"),IF(MOD(G110,9)=1,"—",16*G110),IF(OR(G$95="M",G$95="MADI"),(G$92-1)*288+80,
IF(OR(G$95="IPO",G$95="IP out"),IF(MOD(G110-1,18)&lt;=9,"—",16*G110-15),"Err"))))</f>
        <v>—</v>
      </c>
      <c r="I111" s="9" t="str">
        <f>IF(OR(I$95="M3", I$95="S",I$95="",I$95="STD",I$95="A",I$95="AES",I$95="F",I$95="Fiber")," ",IF(OR(I$95="E",I$95="EMB"),IF(MOD(I110,9)=1,"—",16*I110-15),IF(OR(I$95="M",I$95="MADI"),(I$92-1)*288+17,IF(OR(I$95="IPO",I$95="IP out"),IF(MOD(I110-1,18)&lt;=9,"—",16*I110-15),"Err"))))</f>
        <v>—</v>
      </c>
      <c r="J111" s="7" t="str">
        <f>IF(OR(I$95="M3",I$95="S",I$95="",I$95="STD",I$95="A",I$95="AES",I$95="F",I$95="Fiber"),
IF(AND(I$95="M3",MOD(I110-1,9)=0),"Coax"," "),  IF(OR(I$95="E",I$95="EMB"),IF(MOD(I110,9)=1,"—",16*I110),IF(OR(I$95="M",I$95="MADI"),(I$92-1)*288+80,
IF(OR(I$95="IPO",I$95="IP out"),IF(MOD(I110-1,18)&lt;=9,"—",16*I110-15),"Err"))))</f>
        <v>—</v>
      </c>
      <c r="K111" s="9" t="str">
        <f>IF(OR(K$95="M3", K$95="S",K$95="",K$95="STD",K$95="A",K$95="AES",K$95="F",K$95="Fiber")," ",IF(OR(K$95="E",K$95="EMB"),IF(MOD(K110,9)=1,"—",16*K110-15),IF(OR(K$95="M",K$95="MADI"),(K$92-1)*288+17,IF(OR(K$95="IPO",K$95="IP out"),IF(MOD(K110-1,18)&lt;=9,"—",16*K110-15),"Err"))))</f>
        <v>—</v>
      </c>
      <c r="L111" s="7" t="str">
        <f>IF(OR(K$95="M3",K$95="S",K$95="",K$95="STD",K$95="A",K$95="AES",K$95="F",K$95="Fiber"),
IF(AND(K$95="M3",MOD(K110-1,9)=0),"Coax"," "),  IF(OR(K$95="E",K$95="EMB"),IF(MOD(K110,9)=1,"—",16*K110),IF(OR(K$95="M",K$95="MADI"),(K$92-1)*288+80,
IF(OR(K$95="IPO",K$95="IP out"),IF(MOD(K110-1,18)&lt;=9,"—",16*K110-15),"Err"))))</f>
        <v>—</v>
      </c>
      <c r="M111" s="9" t="str">
        <f>IF(OR(M$95="M3", M$95="S",M$95="",M$95="STD",M$95="A",M$95="AES",M$95="F",M$95="Fiber")," ",IF(OR(M$95="E",M$95="EMB"),IF(MOD(M110,9)=1,"—",16*M110-15),IF(OR(M$95="M",M$95="MADI"),(M$92-1)*288+17,IF(OR(M$95="IPO",M$95="IP out"),IF(MOD(M110-1,18)&lt;=9,"—",16*M110-15),"Err"))))</f>
        <v>—</v>
      </c>
      <c r="N111" s="7" t="str">
        <f>IF(OR(M$95="M3",M$95="S",M$95="",M$95="STD",M$95="A",M$95="AES",M$95="F",M$95="Fiber"),
IF(AND(M$95="M3",MOD(M110-1,9)=0),"Coax"," "),  IF(OR(M$95="E",M$95="EMB"),IF(MOD(M110,9)=1,"—",16*M110),IF(OR(M$95="M",M$95="MADI"),(M$92-1)*288+80,
IF(OR(M$95="IPO",M$95="IP out"),IF(MOD(M110-1,18)&lt;=9,"—",16*M110-15),"Err"))))</f>
        <v>—</v>
      </c>
      <c r="O111" s="9" t="str">
        <f>IF(OR(O$95="M3", O$95="S",O$95="",O$95="STD",O$95="A",O$95="AES",O$95="F",O$95="Fiber")," ",IF(OR(O$95="E",O$95="EMB"),IF(MOD(O110,9)=1,"—",16*O110-15),IF(OR(O$95="M",O$95="MADI"),(O$92-1)*288+17,IF(OR(O$95="IPO",O$95="IP out"),IF(MOD(O110-1,18)&lt;=9,"—",16*O110-15),"Err"))))</f>
        <v>—</v>
      </c>
      <c r="P111" s="7" t="str">
        <f>IF(OR(O$95="M3",O$95="S",O$95="",O$95="STD",O$95="A",O$95="AES",O$95="F",O$95="Fiber"),
IF(AND(O$95="M3",MOD(O110-1,9)=0),"Coax"," "),  IF(OR(O$95="E",O$95="EMB"),IF(MOD(O110,9)=1,"—",16*O110),IF(OR(O$95="M",O$95="MADI"),(O$92-1)*288+80,
IF(OR(O$95="IPO",O$95="IP out"),IF(MOD(O110-1,18)&lt;=9,"—",16*O110-15),"Err"))))</f>
        <v>—</v>
      </c>
      <c r="Q111" s="9" t="str">
        <f>IF(OR(Q$95="M3", Q$95="S",Q$95="",Q$95="STD",Q$95="A",Q$95="AES",Q$95="F",Q$95="Fiber")," ",IF(OR(Q$95="E",Q$95="EMB"),IF(MOD(Q110,9)=1,"—",16*Q110-15),IF(OR(Q$95="M",Q$95="MADI"),(Q$92-1)*288+17,IF(OR(Q$95="IPO",Q$95="IP out"),IF(MOD(Q110-1,18)&lt;=9,"—",16*Q110-15),"Err"))))</f>
        <v>—</v>
      </c>
      <c r="R111" s="7" t="str">
        <f>IF(OR(Q$95="M3",Q$95="S",Q$95="",Q$95="STD",Q$95="A",Q$95="AES",Q$95="F",Q$95="Fiber"),
IF(AND(Q$95="M3",MOD(Q110-1,9)=0),"Coax"," "),  IF(OR(Q$95="E",Q$95="EMB"),IF(MOD(Q110,9)=1,"—",16*Q110),IF(OR(Q$95="M",Q$95="MADI"),(Q$92-1)*288+80,
IF(OR(Q$95="IPO",Q$95="IP out"),IF(MOD(Q110-1,18)&lt;=9,"—",16*Q110-15),"Err"))))</f>
        <v>—</v>
      </c>
      <c r="S111" s="9" t="str">
        <f>IF(OR(S$95="M3", S$95="S",S$95="",S$95="STD",S$95="A",S$95="AES",S$95="F",S$95="Fiber")," ",IF(OR(S$95="E",S$95="EMB"),IF(MOD(S110,9)=1,"—",16*S110-15),IF(OR(S$95="M",S$95="MADI"),(S$92-1)*288+17,IF(OR(S$95="IPO",S$95="IP out"),IF(MOD(S110-1,18)&lt;=9,"—",16*S110-15),"Err"))))</f>
        <v>—</v>
      </c>
      <c r="T111" s="7" t="str">
        <f>IF(OR(S$95="M3",S$95="S",S$95="",S$95="STD",S$95="A",S$95="AES",S$95="F",S$95="Fiber"),
IF(AND(S$95="M3",MOD(S110-1,9)=0),"Coax"," "),  IF(OR(S$95="E",S$95="EMB"),IF(MOD(S110,9)=1,"—",16*S110),IF(OR(S$95="M",S$95="MADI"),(S$92-1)*288+80,
IF(OR(S$95="IPO",S$95="IP out"),IF(MOD(S110-1,18)&lt;=9,"—",16*S110-15),"Err"))))</f>
        <v>—</v>
      </c>
      <c r="U111" s="9" t="str">
        <f>IF(OR(U$95="M3", U$95="S",U$95="",U$95="STD",U$95="A",U$95="AES",U$95="F",U$95="Fiber")," ",IF(OR(U$95="E",U$95="EMB"),IF(MOD(U110,9)=1,"—",16*U110-15),IF(OR(U$95="M",U$95="MADI"),(U$92-1)*288+17,IF(OR(U$95="IPO",U$95="IP out"),IF(MOD(U110-1,18)&lt;=9,"—",16*U110-15),"Err"))))</f>
        <v>—</v>
      </c>
      <c r="V111" s="7" t="str">
        <f>IF(OR(U$95="M3",U$95="S",U$95="",U$95="STD",U$95="A",U$95="AES",U$95="F",U$95="Fiber"),
IF(AND(U$95="M3",MOD(U110-1,9)=0),"Coax"," "),  IF(OR(U$95="E",U$95="EMB"),IF(MOD(U110,9)=1,"—",16*U110),IF(OR(U$95="M",U$95="MADI"),(U$92-1)*288+80,
IF(OR(U$95="IPO",U$95="IP out"),IF(MOD(U110-1,18)&lt;=9,"—",16*U110-15),"Err"))))</f>
        <v>—</v>
      </c>
      <c r="W111" s="9" t="str">
        <f>IF(OR(W$95="M3", W$95="S",W$95="",W$95="STD",W$95="A",W$95="AES",W$95="F",W$95="Fiber")," ",IF(OR(W$95="E",W$95="EMB"),IF(MOD(W110,9)=1,"—",16*W110-15),IF(OR(W$95="M",W$95="MADI"),(W$92-1)*288+17,IF(OR(W$95="IPO",W$95="IP out"),IF(MOD(W110-1,18)&lt;=9,"—",16*W110-15),"Err"))))</f>
        <v>—</v>
      </c>
      <c r="X111" s="7" t="str">
        <f>IF(OR(W$95="M3",W$95="S",W$95="",W$95="STD",W$95="A",W$95="AES",W$95="F",W$95="Fiber"),
IF(AND(W$95="M3",MOD(W110-1,9)=0),"Coax"," "),  IF(OR(W$95="E",W$95="EMB"),IF(MOD(W110,9)=1,"—",16*W110),IF(OR(W$95="M",W$95="MADI"),(W$92-1)*288+80,
IF(OR(W$95="IPO",W$95="IP out"),IF(MOD(W110-1,18)&lt;=9,"—",16*W110-15),"Err"))))</f>
        <v>—</v>
      </c>
      <c r="Y111" s="9" t="str">
        <f>IF(OR(Y$95="M3", Y$95="S",Y$95="",Y$95="STD",Y$95="A",Y$95="AES",Y$95="F",Y$95="Fiber")," ",IF(OR(Y$95="E",Y$95="EMB"),IF(MOD(Y110,9)=1,"—",16*Y110-15),IF(OR(Y$95="M",Y$95="MADI"),(Y$92-1)*288+17,IF(OR(Y$95="IPO",Y$95="IP out"),IF(MOD(Y110-1,18)&lt;=9,"—",16*Y110-15),"Err"))))</f>
        <v>—</v>
      </c>
      <c r="Z111" s="7" t="str">
        <f>IF(OR(Y$95="M3",Y$95="S",Y$95="",Y$95="STD",Y$95="A",Y$95="AES",Y$95="F",Y$95="Fiber"),
IF(AND(Y$95="M3",MOD(Y110-1,9)=0),"Coax"," "),  IF(OR(Y$95="E",Y$95="EMB"),IF(MOD(Y110,9)=1,"—",16*Y110),IF(OR(Y$95="M",Y$95="MADI"),(Y$92-1)*288+80,
IF(OR(Y$95="IPO",Y$95="IP out"),IF(MOD(Y110-1,18)&lt;=9,"—",16*Y110-15),"Err"))))</f>
        <v>—</v>
      </c>
      <c r="AA111" s="9" t="str">
        <f>IF(OR(AA$95="M3", AA$95="S",AA$95="",AA$95="STD",AA$95="A",AA$95="AES",AA$95="F",AA$95="Fiber")," ",IF(OR(AA$95="E",AA$95="EMB"),IF(MOD(AA110,9)=1,"—",16*AA110-15),IF(OR(AA$95="M",AA$95="MADI"),(AA$92-1)*288+17,IF(OR(AA$95="IPO",AA$95="IP out"),IF(MOD(AA110-1,18)&lt;=9,"—",16*AA110-15),"Err"))))</f>
        <v>—</v>
      </c>
      <c r="AB111" s="7" t="str">
        <f>IF(OR(AA$95="M3",AA$95="S",AA$95="",AA$95="STD",AA$95="A",AA$95="AES",AA$95="F",AA$95="Fiber"),
IF(AND(AA$95="M3",MOD(AA110-1,9)=0),"Coax"," "),  IF(OR(AA$95="E",AA$95="EMB"),IF(MOD(AA110,9)=1,"—",16*AA110),IF(OR(AA$95="M",AA$95="MADI"),(AA$92-1)*288+80,
IF(OR(AA$95="IPO",AA$95="IP out"),IF(MOD(AA110-1,18)&lt;=9,"—",16*AA110-15),"Err"))))</f>
        <v>—</v>
      </c>
      <c r="AC111" s="9" t="str">
        <f>IF(OR(AC$95="M3", AC$95="S",AC$95="",AC$95="STD",AC$95="A",AC$95="AES",AC$95="F",AC$95="Fiber")," ",IF(OR(AC$95="E",AC$95="EMB"),IF(MOD(AC110,9)=1,"—",16*AC110-15),IF(OR(AC$95="M",AC$95="MADI"),(AC$92-1)*288+17,IF(OR(AC$95="IPO",AC$95="IP out"),IF(MOD(AC110-1,18)&lt;=9,"—",16*AC110-15),"Err"))))</f>
        <v>—</v>
      </c>
      <c r="AD111" s="7" t="str">
        <f>IF(OR(AC$95="M3",AC$95="S",AC$95="",AC$95="STD",AC$95="A",AC$95="AES",AC$95="F",AC$95="Fiber"),
IF(AND(AC$95="M3",MOD(AC110-1,9)=0),"Coax"," "),  IF(OR(AC$95="E",AC$95="EMB"),IF(MOD(AC110,9)=1,"—",16*AC110),IF(OR(AC$95="M",AC$95="MADI"),(AC$92-1)*288+80,
IF(OR(AC$95="IPO",AC$95="IP out"),IF(MOD(AC110-1,18)&lt;=9,"—",16*AC110-15),"Err"))))</f>
        <v>—</v>
      </c>
      <c r="AE111" s="9" t="str">
        <f>IF(OR(AE$95="M3", AE$95="S",AE$95="",AE$95="STD",AE$95="A",AE$95="AES",AE$95="F",AE$95="Fiber")," ",IF(OR(AE$95="E",AE$95="EMB"),IF(MOD(AE110,9)=1,"—",16*AE110-15),IF(OR(AE$95="M",AE$95="MADI"),(AE$92-1)*288+17,IF(OR(AE$95="IPO",AE$95="IP out"),IF(MOD(AE110-1,18)&lt;=9,"—",16*AE110-15),"Err"))))</f>
        <v>—</v>
      </c>
      <c r="AF111" s="7" t="str">
        <f>IF(OR(AE$95="M3",AE$95="S",AE$95="",AE$95="STD",AE$95="A",AE$95="AES",AE$95="F",AE$95="Fiber"),
IF(AND(AE$95="M3",MOD(AE110-1,9)=0),"Coax"," "),  IF(OR(AE$95="E",AE$95="EMB"),IF(MOD(AE110,9)=1,"—",16*AE110),IF(OR(AE$95="M",AE$95="MADI"),(AE$92-1)*288+80,
IF(OR(AE$95="IPO",AE$95="IP out"),IF(MOD(AE110-1,18)&lt;=9,"—",16*AE110-15),"Err"))))</f>
        <v>—</v>
      </c>
      <c r="AG111" s="9" t="str">
        <f>IF(OR(AG$95="M3", AG$95="S",AG$95="",AG$95="STD",AG$95="A",AG$95="AES",AG$95="F",AG$95="Fiber")," ",IF(OR(AG$95="E",AG$95="EMB"),IF(MOD(AG110,9)=1,"—",16*AG110-15),IF(OR(AG$95="M",AG$95="MADI"),(AG$92-1)*288+17,IF(OR(AG$95="IPO",AG$95="IP out"),IF(MOD(AG110-1,18)&lt;=9,"—",16*AG110-15),"Err"))))</f>
        <v>—</v>
      </c>
      <c r="AH111" s="7" t="str">
        <f>IF(OR(AG$95="M3",AG$95="S",AG$95="",AG$95="STD",AG$95="A",AG$95="AES",AG$95="F",AG$95="Fiber"),
IF(AND(AG$95="M3",MOD(AG110-1,9)=0),"Coax"," "),  IF(OR(AG$95="E",AG$95="EMB"),IF(MOD(AG110,9)=1,"—",16*AG110),IF(OR(AG$95="M",AG$95="MADI"),(AG$92-1)*288+80,
IF(OR(AG$95="IPO",AG$95="IP out"),IF(MOD(AG110-1,18)&lt;=9,"—",16*AG110-15),"Err"))))</f>
        <v>—</v>
      </c>
      <c r="AI111" s="9" t="str">
        <f>IF(OR(AI$95="M3", AI$95="S",AI$95="",AI$95="STD",AI$95="A",AI$95="AES",AI$95="F",AI$95="Fiber")," ",IF(OR(AI$95="E",AI$95="EMB"),IF(MOD(AI110,9)=1,"—",16*AI110-15),IF(OR(AI$95="M",AI$95="MADI"),(AI$92-1)*288+17,IF(OR(AI$95="IPO",AI$95="IP out"),IF(MOD(AI110-1,18)&lt;=9,"—",16*AI110-15),"Err"))))</f>
        <v xml:space="preserve"> </v>
      </c>
      <c r="AJ111" s="7" t="str">
        <f>IF(OR(AI$95="M3",AI$95="S",AI$95="",AI$95="STD",AI$95="A",AI$95="AES",AI$95="F",AI$95="Fiber"),
IF(AND(AI$95="M3",MOD(AI110-1,9)=0),"Coax"," "),  IF(OR(AI$95="E",AI$95="EMB"),IF(MOD(AI110,9)=1,"—",16*AI110),IF(OR(AI$95="M",AI$95="MADI"),(AI$92-1)*288+80,
IF(OR(AI$95="IPO",AI$95="IP out"),IF(MOD(AI110-1,18)&lt;=9,"—",16*AI110-15),"Err"))))</f>
        <v xml:space="preserve"> </v>
      </c>
      <c r="AK111" s="9" t="str">
        <f>IF(OR(AK$95="M3", AK$95="S",AK$95="",AK$95="STD",AK$95="A",AK$95="AES",AK$95="F",AK$95="Fiber")," ",IF(OR(AK$95="E",AK$95="EMB"),IF(MOD(AK110,9)=1,"—",16*AK110-15),IF(OR(AK$95="M",AK$95="MADI"),(AK$92-1)*288+17,IF(OR(AK$95="IPO",AK$95="IP out"),IF(MOD(AK110-1,18)&lt;=9,"—",16*AK110-15),"Err"))))</f>
        <v xml:space="preserve"> </v>
      </c>
      <c r="AL111" s="7" t="str">
        <f>IF(OR(AK$95="M3",AK$95="S",AK$95="",AK$95="STD",AK$95="A",AK$95="AES",AK$95="F",AK$95="Fiber"),
IF(AND(AK$95="M3",MOD(AK110-1,9)=0),"Coax"," "),  IF(OR(AK$95="E",AK$95="EMB"),IF(MOD(AK110,9)=1,"—",16*AK110),IF(OR(AK$95="M",AK$95="MADI"),(AK$92-1)*288+80,
IF(OR(AK$95="IPO",AK$95="IP out"),IF(MOD(AK110-1,18)&lt;=9,"—",16*AK110-15),"Err"))))</f>
        <v xml:space="preserve"> </v>
      </c>
      <c r="AM111" s="9" t="str">
        <f>IF(OR(AM$95="M3", AM$95="S",AM$95="",AM$95="STD",AM$95="A",AM$95="AES",AM$95="F",AM$95="Fiber")," ",IF(OR(AM$95="E",AM$95="EMB"),IF(MOD(AM110,9)=1,"—",16*AM110-15),IF(OR(AM$95="M",AM$95="MADI"),(AM$92-1)*288+17,IF(OR(AM$95="IPO",AM$95="IP out"),IF(MOD(AM110-1,18)&lt;=9,"—",16*AM110-15),"Err"))))</f>
        <v xml:space="preserve"> </v>
      </c>
      <c r="AN111" s="7" t="str">
        <f>IF(OR(AM$95="M3",AM$95="S",AM$95="",AM$95="STD",AM$95="A",AM$95="AES",AM$95="F",AM$95="Fiber"),
IF(AND(AM$95="M3",MOD(AM110-1,9)=0),"Coax"," "),  IF(OR(AM$95="E",AM$95="EMB"),IF(MOD(AM110,9)=1,"—",16*AM110),IF(OR(AM$95="M",AM$95="MADI"),(AM$92-1)*288+80,
IF(OR(AM$95="IPO",AM$95="IP out"),IF(MOD(AM110-1,18)&lt;=9,"—",16*AM110-15),"Err"))))</f>
        <v xml:space="preserve"> </v>
      </c>
      <c r="AO111" s="9">
        <f>IF(OR(AO$95="M3", AO$95="S",AO$95="",AO$95="STD",AO$95="A",AO$95="AES",AO$95="F",AO$95="Fiber")," ",IF(OR(AO$95="E",AO$95="EMB"),IF(MOD(AO110,9)=1,"—",16*AO110-15),IF(OR(AO$95="M",AO$95="MADI"),(AO$92-1)*288+17,IF(OR(AO$95="IPO",AO$95="IP out"),IF(MOD(AO110-1,18)&lt;=9,"—",16*AO110-15),"Err"))))</f>
        <v>7793</v>
      </c>
      <c r="AP111" s="7">
        <f>IF(OR(AO$95="M3",AO$95="S",AO$95="",AO$95="STD",AO$95="A",AO$95="AES",AO$95="F",AO$95="Fiber"),
IF(AND(AO$95="M3",MOD(AO110-1,9)=0),"Coax"," "),  IF(OR(AO$95="E",AO$95="EMB"),IF(MOD(AO110,9)=1,"—",16*AO110),IF(OR(AO$95="M",AO$95="MADI"),(AO$92-1)*288+80,
IF(OR(AO$95="IPO",AO$95="IP out"),IF(MOD(AO110-1,18)&lt;=9,"—",16*AO110-15),"Err"))))</f>
        <v>7856</v>
      </c>
      <c r="AQ111" s="9">
        <f>IF(OR(AQ$95="M3", AQ$95="S",AQ$95="",AQ$95="STD",AQ$95="A",AQ$95="AES",AQ$95="F",AQ$95="Fiber")," ",IF(OR(AQ$95="E",AQ$95="EMB"),IF(MOD(AQ110,9)=1,"—",16*AQ110-15),IF(OR(AQ$95="M",AQ$95="MADI"),(AQ$92-1)*288+17,IF(OR(AQ$95="IPO",AQ$95="IP out"),IF(MOD(AQ110-1,18)&lt;=9,"—",16*AQ110-15),"Err"))))</f>
        <v>7601</v>
      </c>
      <c r="AR111" s="7">
        <f>IF(OR(AQ$95="M3",AQ$95="S",AQ$95="",AQ$95="STD",AQ$95="A",AQ$95="AES",AQ$95="F",AQ$95="Fiber"),
IF(AND(AQ$95="M3",MOD(AQ110-1,9)=0),"Coax"," "),  IF(OR(AQ$95="E",AQ$95="EMB"),IF(MOD(AQ110,9)=1,"—",16*AQ110),IF(OR(AQ$95="M",AQ$95="MADI"),(AQ$92-1)*288+80,
IF(OR(AQ$95="IPO",AQ$95="IP out"),IF(MOD(AQ110-1,18)&lt;=9,"—",16*AQ110-15),"Err"))))</f>
        <v>7616</v>
      </c>
      <c r="AS111" s="9" t="str">
        <f>IF(OR(AS$95="M3", AS$95="S",AS$95="",AS$95="STD",AS$95="A",AS$95="AES",AS$95="F",AS$95="Fiber")," ",IF(OR(AS$95="E",AS$95="EMB"),IF(MOD(AS110,9)=1,"—",16*AS110-15),IF(OR(AS$95="M",AS$95="MADI"),(AS$92-1)*288+17,IF(OR(AS$95="IPO",AS$95="IP out"),IF(MOD(AS110-1,18)&lt;=9,"—",16*AS110-15),"Err"))))</f>
        <v xml:space="preserve"> </v>
      </c>
      <c r="AT111" s="7" t="str">
        <f>IF(OR(AS$95="M3",AS$95="S",AS$95="",AS$95="STD",AS$95="A",AS$95="AES",AS$95="F",AS$95="Fiber"),
IF(AND(AS$95="M3",MOD(AS110-1,9)=0),"Coax"," "),  IF(OR(AS$95="E",AS$95="EMB"),IF(MOD(AS110,9)=1,"—",16*AS110),IF(OR(AS$95="M",AS$95="MADI"),(AS$92-1)*288+80,
IF(OR(AS$95="IPO",AS$95="IP out"),IF(MOD(AS110-1,18)&lt;=9,"—",16*AS110-15),"Err"))))</f>
        <v xml:space="preserve"> </v>
      </c>
      <c r="AU111" s="9" t="str">
        <f>IF(OR(AU$95="M3", AU$95="S",AU$95="",AU$95="STD",AU$95="A",AU$95="AES",AU$95="F",AU$95="Fiber")," ",IF(OR(AU$95="E",AU$95="EMB"),IF(MOD(AU110,9)=1,"—",16*AU110-15),IF(OR(AU$95="M",AU$95="MADI"),(AU$92-1)*288+17,IF(OR(AU$95="IPO",AU$95="IP out"),IF(MOD(AU110-1,18)&lt;=9,"—",16*AU110-15),"Err"))))</f>
        <v xml:space="preserve"> </v>
      </c>
      <c r="AV111" s="7" t="str">
        <f>IF(OR(AU$95="M3",AU$95="S",AU$95="",AU$95="STD",AU$95="A",AU$95="AES",AU$95="F",AU$95="Fiber"),
IF(AND(AU$95="M3",MOD(AU110-1,9)=0),"Coax"," "),  IF(OR(AU$95="E",AU$95="EMB"),IF(MOD(AU110,9)=1,"—",16*AU110),IF(OR(AU$95="M",AU$95="MADI"),(AU$92-1)*288+80,
IF(OR(AU$95="IPO",AU$95="IP out"),IF(MOD(AU110-1,18)&lt;=9,"—",16*AU110-15),"Err"))))</f>
        <v xml:space="preserve"> </v>
      </c>
      <c r="AW111" s="9" t="str">
        <f>IF(OR(AW$95="M3", AW$95="S",AW$95="",AW$95="STD",AW$95="A",AW$95="AES",AW$95="F",AW$95="Fiber")," ",IF(OR(AW$95="E",AW$95="EMB"),IF(MOD(AW110,9)=1,"—",16*AW110-15),IF(OR(AW$95="M",AW$95="MADI"),(AW$92-1)*288+17,IF(OR(AW$95="IPO",AW$95="IP out"),IF(MOD(AW110-1,18)&lt;=9,"—",16*AW110-15),"Err"))))</f>
        <v>—</v>
      </c>
      <c r="AX111" s="7" t="str">
        <f>IF(OR(AW$95="M3",AW$95="S",AW$95="",AW$95="STD",AW$95="A",AW$95="AES",AW$95="F",AW$95="Fiber"),
IF(AND(AW$95="M3",MOD(AW110-1,9)=0),"Coax"," "),  IF(OR(AW$95="E",AW$95="EMB"),IF(MOD(AW110,9)=1,"—",16*AW110),IF(OR(AW$95="M",AW$95="MADI"),(AW$92-1)*288+80,
IF(OR(AW$95="IPO",AW$95="IP out"),IF(MOD(AW110-1,18)&lt;=9,"—",16*AW110-15),"Err"))))</f>
        <v>—</v>
      </c>
      <c r="AY111" s="9" t="str">
        <f>IF(OR(AY$95="M3", AY$95="S",AY$95="",AY$95="STD",AY$95="A",AY$95="AES",AY$95="F",AY$95="Fiber")," ",IF(OR(AY$95="E",AY$95="EMB"),IF(MOD(AY110,9)=1,"—",16*AY110-15),IF(OR(AY$95="M",AY$95="MADI"),(AY$92-1)*288+17,IF(OR(AY$95="IPO",AY$95="IP out"),IF(MOD(AY110-1,18)&lt;=9,"—",16*AY110-15),"Err"))))</f>
        <v xml:space="preserve"> </v>
      </c>
      <c r="AZ111" s="7" t="str">
        <f>IF(OR(AY$95="M3",AY$95="S",AY$95="",AY$95="STD",AY$95="A",AY$95="AES",AY$95="F",AY$95="Fiber"),
IF(AND(AY$95="M3",MOD(AY110-1,9)=0),"Coax"," "),  IF(OR(AY$95="E",AY$95="EMB"),IF(MOD(AY110,9)=1,"—",16*AY110),IF(OR(AY$95="M",AY$95="MADI"),(AY$92-1)*288+80,
IF(OR(AY$95="IPO",AY$95="IP out"),IF(MOD(AY110-1,18)&lt;=9,"—",16*AY110-15),"Err"))))</f>
        <v xml:space="preserve"> </v>
      </c>
      <c r="BA111" s="9" t="str">
        <f>IF(OR(BA$95="M3", BA$95="S",BA$95="",BA$95="STD",BA$95="A",BA$95="AES",BA$95="F",BA$95="Fiber")," ",IF(OR(BA$95="E",BA$95="EMB"),IF(MOD(BA110,9)=1,"—",16*BA110-15),IF(OR(BA$95="M",BA$95="MADI"),(BA$92-1)*288+17,IF(OR(BA$95="IPO",BA$95="IP out"),IF(MOD(BA110-1,18)&lt;=9,"—",16*BA110-15),"Err"))))</f>
        <v xml:space="preserve"> </v>
      </c>
      <c r="BB111" s="7" t="str">
        <f>IF(OR(BA$95="M3",BA$95="S",BA$95="",BA$95="STD",BA$95="A",BA$95="AES",BA$95="F",BA$95="Fiber"),
IF(AND(BA$95="M3",MOD(BA110-1,9)=0),"Coax"," "),  IF(OR(BA$95="E",BA$95="EMB"),IF(MOD(BA110,9)=1,"—",16*BA110),IF(OR(BA$95="M",BA$95="MADI"),(BA$92-1)*288+80,
IF(OR(BA$95="IPO",BA$95="IP out"),IF(MOD(BA110-1,18)&lt;=9,"—",16*BA110-15),"Err"))))</f>
        <v xml:space="preserve"> </v>
      </c>
      <c r="BC111" s="9" t="str">
        <f>IF(OR(BC$95="M3", BC$95="S",BC$95="",BC$95="STD",BC$95="A",BC$95="AES",BC$95="F",BC$95="Fiber")," ",IF(OR(BC$95="E",BC$95="EMB"),IF(MOD(BC110,9)=1,"—",16*BC110-15),IF(OR(BC$95="M",BC$95="MADI"),(BC$92-1)*288+17,IF(OR(BC$95="IPO",BC$95="IP out"),IF(MOD(BC110-1,18)&lt;=9,"—",16*BC110-15),"Err"))))</f>
        <v xml:space="preserve"> </v>
      </c>
      <c r="BD111" s="7" t="str">
        <f>IF(OR(BC$95="M3",BC$95="S",BC$95="",BC$95="STD",BC$95="A",BC$95="AES",BC$95="F",BC$95="Fiber"),
IF(AND(BC$95="M3",MOD(BC110-1,9)=0),"Coax"," "),  IF(OR(BC$95="E",BC$95="EMB"),IF(MOD(BC110,9)=1,"—",16*BC110),IF(OR(BC$95="M",BC$95="MADI"),(BC$92-1)*288+80,
IF(OR(BC$95="IPO",BC$95="IP out"),IF(MOD(BC110-1,18)&lt;=9,"—",16*BC110-15),"Err"))))</f>
        <v xml:space="preserve"> </v>
      </c>
      <c r="BE111" s="9">
        <f>IF(OR(BE$95="M3", BE$95="S",BE$95="",BE$95="STD",BE$95="A",BE$95="AES",BE$95="F",BE$95="Fiber")," ",IF(OR(BE$95="E",BE$95="EMB"),IF(MOD(BE110,9)=1,"—",16*BE110-15),IF(OR(BE$95="M",BE$95="MADI"),(BE$92-1)*288+17,IF(OR(BE$95="IPO",BE$95="IP out"),IF(MOD(BE110-1,18)&lt;=9,"—",16*BE110-15),"Err"))))</f>
        <v>3185</v>
      </c>
      <c r="BF111" s="7">
        <f>IF(OR(BE$95="M3",BE$95="S",BE$95="",BE$95="STD",BE$95="A",BE$95="AES",BE$95="F",BE$95="Fiber"),
IF(AND(BE$95="M3",MOD(BE110-1,9)=0),"Coax"," "),  IF(OR(BE$95="E",BE$95="EMB"),IF(MOD(BE110,9)=1,"—",16*BE110),IF(OR(BE$95="M",BE$95="MADI"),(BE$92-1)*288+80,
IF(OR(BE$95="IPO",BE$95="IP out"),IF(MOD(BE110-1,18)&lt;=9,"—",16*BE110-15),"Err"))))</f>
        <v>3248</v>
      </c>
      <c r="BG111" s="9">
        <f>IF(OR(BG$95="M3", BG$95="S",BG$95="",BG$95="STD",BG$95="A",BG$95="AES",BG$95="F",BG$95="Fiber")," ",IF(OR(BG$95="E",BG$95="EMB"),IF(MOD(BG110,9)=1,"—",16*BG110-15),IF(OR(BG$95="M",BG$95="MADI"),(BG$92-1)*288+17,IF(OR(BG$95="IPO",BG$95="IP out"),IF(MOD(BG110-1,18)&lt;=9,"—",16*BG110-15),"Err"))))</f>
        <v>2993</v>
      </c>
      <c r="BH111" s="7">
        <f>IF(OR(BG$95="M3",BG$95="S",BG$95="",BG$95="STD",BG$95="A",BG$95="AES",BG$95="F",BG$95="Fiber"),
IF(AND(BG$95="M3",MOD(BG110-1,9)=0),"Coax"," "),  IF(OR(BG$95="E",BG$95="EMB"),IF(MOD(BG110,9)=1,"—",16*BG110),IF(OR(BG$95="M",BG$95="MADI"),(BG$92-1)*288+80,
IF(OR(BG$95="IPO",BG$95="IP out"),IF(MOD(BG110-1,18)&lt;=9,"—",16*BG110-15),"Err"))))</f>
        <v>3008</v>
      </c>
      <c r="BI111" s="9" t="str">
        <f>IF(OR(BI$95="M3", BI$95="S",BI$95="",BI$95="STD",BI$95="A",BI$95="AES",BI$95="F",BI$95="Fiber")," ",IF(OR(BI$95="E",BI$95="EMB"),IF(MOD(BI110,9)=1,"—",16*BI110-15),IF(OR(BI$95="M",BI$95="MADI"),(BI$92-1)*288+17,IF(OR(BI$95="IPO",BI$95="IP out"),IF(MOD(BI110-1,18)&lt;=9,"—",16*BI110-15),"Err"))))</f>
        <v xml:space="preserve"> </v>
      </c>
      <c r="BJ111" s="7" t="str">
        <f>IF(OR(BI$95="M3",BI$95="S",BI$95="",BI$95="STD",BI$95="A",BI$95="AES",BI$95="F",BI$95="Fiber"),
IF(AND(BI$95="M3",MOD(BI110-1,9)=0),"Coax"," "),  IF(OR(BI$95="E",BI$95="EMB"),IF(MOD(BI110,9)=1,"—",16*BI110),IF(OR(BI$95="M",BI$95="MADI"),(BI$92-1)*288+80,
IF(OR(BI$95="IPO",BI$95="IP out"),IF(MOD(BI110-1,18)&lt;=9,"—",16*BI110-15),"Err"))))</f>
        <v xml:space="preserve"> </v>
      </c>
      <c r="BK111" s="9" t="str">
        <f>IF(OR(BK$95="M3", BK$95="S",BK$95="",BK$95="STD",BK$95="A",BK$95="AES",BK$95="F",BK$95="Fiber")," ",IF(OR(BK$95="E",BK$95="EMB"),IF(MOD(BK110,9)=1,"—",16*BK110-15),IF(OR(BK$95="M",BK$95="MADI"),(BK$92-1)*288+17,IF(OR(BK$95="IPO",BK$95="IP out"),IF(MOD(BK110-1,18)&lt;=9,"—",16*BK110-15),"Err"))))</f>
        <v xml:space="preserve"> </v>
      </c>
      <c r="BL111" s="7" t="str">
        <f>IF(OR(BK$95="M3",BK$95="S",BK$95="",BK$95="STD",BK$95="A",BK$95="AES",BK$95="F",BK$95="Fiber"),
IF(AND(BK$95="M3",MOD(BK110-1,9)=0),"Coax"," "),  IF(OR(BK$95="E",BK$95="EMB"),IF(MOD(BK110,9)=1,"—",16*BK110),IF(OR(BK$95="M",BK$95="MADI"),(BK$92-1)*288+80,
IF(OR(BK$95="IPO",BK$95="IP out"),IF(MOD(BK110-1,18)&lt;=9,"—",16*BK110-15),"Err"))))</f>
        <v xml:space="preserve"> </v>
      </c>
      <c r="BM111" s="11"/>
      <c r="BN111" s="14"/>
    </row>
    <row r="112" spans="1:66" x14ac:dyDescent="0.25">
      <c r="A112" s="41">
        <f>(A$92)*18-9</f>
        <v>1143</v>
      </c>
      <c r="B112" s="42"/>
      <c r="C112" s="41">
        <f>(C$92)*18-9</f>
        <v>1125</v>
      </c>
      <c r="D112" s="42"/>
      <c r="E112" s="41">
        <f>(E$92)*18-9</f>
        <v>1107</v>
      </c>
      <c r="F112" s="42"/>
      <c r="G112" s="41">
        <f>(G$92)*18-9</f>
        <v>1089</v>
      </c>
      <c r="H112" s="42"/>
      <c r="I112" s="41">
        <f>(I$92)*18-9</f>
        <v>1071</v>
      </c>
      <c r="J112" s="42"/>
      <c r="K112" s="41">
        <f>(K$92)*18-9</f>
        <v>1053</v>
      </c>
      <c r="L112" s="42"/>
      <c r="M112" s="41">
        <f>(M$92)*18-9</f>
        <v>1035</v>
      </c>
      <c r="N112" s="42"/>
      <c r="O112" s="41">
        <f>(O$92)*18-9</f>
        <v>1017</v>
      </c>
      <c r="P112" s="42"/>
      <c r="Q112" s="10">
        <f>(Q$92)*18-9</f>
        <v>855</v>
      </c>
      <c r="R112" s="39"/>
      <c r="S112" s="10">
        <f>(S$92)*18-9</f>
        <v>837</v>
      </c>
      <c r="T112" s="39"/>
      <c r="U112" s="10">
        <f>(U$92)*18-9</f>
        <v>819</v>
      </c>
      <c r="V112" s="39"/>
      <c r="W112" s="10">
        <f>(W$92)*18-9</f>
        <v>801</v>
      </c>
      <c r="X112" s="39"/>
      <c r="Y112" s="10">
        <f>(Y$92)*18-9</f>
        <v>783</v>
      </c>
      <c r="Z112" s="39"/>
      <c r="AA112" s="10">
        <f>(AA$92)*18-9</f>
        <v>765</v>
      </c>
      <c r="AB112" s="39"/>
      <c r="AC112" s="10">
        <f>(AC$92)*18-9</f>
        <v>747</v>
      </c>
      <c r="AD112" s="39"/>
      <c r="AE112" s="10">
        <f>(AE$92)*18-9</f>
        <v>729</v>
      </c>
      <c r="AF112" s="39"/>
      <c r="AG112" s="10">
        <f>(AG$92)*18-9</f>
        <v>567</v>
      </c>
      <c r="AH112" s="39"/>
      <c r="AI112" s="10">
        <f>(AI$92)*18-9</f>
        <v>549</v>
      </c>
      <c r="AJ112" s="39"/>
      <c r="AK112" s="10">
        <f>(AK$92)*18-9</f>
        <v>531</v>
      </c>
      <c r="AL112" s="39"/>
      <c r="AM112" s="10">
        <f>(AM$92)*18-9</f>
        <v>513</v>
      </c>
      <c r="AN112" s="39"/>
      <c r="AO112" s="10">
        <f>(AO$92)*18-9</f>
        <v>495</v>
      </c>
      <c r="AP112" s="39"/>
      <c r="AQ112" s="10">
        <f>(AQ$92)*18-9</f>
        <v>477</v>
      </c>
      <c r="AR112" s="39"/>
      <c r="AS112" s="10">
        <f>(AS$92)*18-9</f>
        <v>459</v>
      </c>
      <c r="AT112" s="39"/>
      <c r="AU112" s="10">
        <f>(AU$92)*18-9</f>
        <v>441</v>
      </c>
      <c r="AV112" s="39"/>
      <c r="AW112" s="10">
        <f>(AW$92)*18-9</f>
        <v>279</v>
      </c>
      <c r="AX112" s="39"/>
      <c r="AY112" s="10">
        <f>(AY$92)*18-9</f>
        <v>261</v>
      </c>
      <c r="AZ112" s="39"/>
      <c r="BA112" s="10">
        <f>(BA$92)*18-9</f>
        <v>243</v>
      </c>
      <c r="BB112" s="39"/>
      <c r="BC112" s="10">
        <f>(BC$92)*18-9</f>
        <v>225</v>
      </c>
      <c r="BD112" s="39"/>
      <c r="BE112" s="10">
        <f>(BE$92)*18-9</f>
        <v>207</v>
      </c>
      <c r="BF112" s="39"/>
      <c r="BG112" s="10">
        <f>(BG$92)*18-9</f>
        <v>189</v>
      </c>
      <c r="BH112" s="39"/>
      <c r="BI112" s="10">
        <f>(BI$92)*18-9</f>
        <v>171</v>
      </c>
      <c r="BJ112" s="39"/>
      <c r="BK112" s="10">
        <f>(BK$92)*18-9</f>
        <v>153</v>
      </c>
      <c r="BL112" s="26"/>
      <c r="BM112" s="3"/>
      <c r="BN112" s="13"/>
    </row>
    <row r="113" spans="1:66" x14ac:dyDescent="0.25">
      <c r="A113" s="9" t="str">
        <f>IF(OR(A$95="M3", A$95="S",A$95="",A$95="STD",A$95="A",A$95="AES",A$95="F",A$95="Fiber")," ",IF(OR(A$95="E",A$95="EMB"),IF(MOD(A112,9)=1,"—",16*A112-15),IF(OR(A$95="M",A$95="MADI"),(A$92-1)*288+17,IF(OR(A$95="IPO",A$95="IP out"),IF(MOD(A112-1,18)&lt;=9,"—",16*A112-15),"Err"))))</f>
        <v>—</v>
      </c>
      <c r="B113" s="7" t="str">
        <f>IF(OR(A$95="M3",A$95="S",A$95="",A$95="STD",A$95="A",A$95="AES",A$95="F",A$95="Fiber"),
IF(AND(A$95="M3",MOD(A112-1,9)=0),"Coax"," "),  IF(OR(A$95="E",A$95="EMB"),IF(MOD(A112,9)=1,"—",16*A112),IF(OR(A$95="M",A$95="MADI"),(A$92-1)*288+80,
IF(OR(A$95="IPO",A$95="IP out"),IF(MOD(A112-1,18)&lt;=9,"—",16*A112-15),"Err"))))</f>
        <v>—</v>
      </c>
      <c r="C113" s="9" t="str">
        <f>IF(OR(C$95="M3", C$95="S",C$95="",C$95="STD",C$95="A",C$95="AES",C$95="F",C$95="Fiber")," ",IF(OR(C$95="E",C$95="EMB"),IF(MOD(C112,9)=1,"—",16*C112-15),IF(OR(C$95="M",C$95="MADI"),(C$92-1)*288+17,IF(OR(C$95="IPO",C$95="IP out"),IF(MOD(C112-1,18)&lt;=9,"—",16*C112-15),"Err"))))</f>
        <v>—</v>
      </c>
      <c r="D113" s="7" t="str">
        <f>IF(OR(C$95="M3",C$95="S",C$95="",C$95="STD",C$95="A",C$95="AES",C$95="F",C$95="Fiber"),
IF(AND(C$95="M3",MOD(C112-1,9)=0),"Coax"," "),  IF(OR(C$95="E",C$95="EMB"),IF(MOD(C112,9)=1,"—",16*C112),IF(OR(C$95="M",C$95="MADI"),(C$92-1)*288+80,
IF(OR(C$95="IPO",C$95="IP out"),IF(MOD(C112-1,18)&lt;=9,"—",16*C112-15),"Err"))))</f>
        <v>—</v>
      </c>
      <c r="E113" s="9" t="str">
        <f>IF(OR(E$95="M3", E$95="S",E$95="",E$95="STD",E$95="A",E$95="AES",E$95="F",E$95="Fiber")," ",IF(OR(E$95="E",E$95="EMB"),IF(MOD(E112,9)=1,"—",16*E112-15),IF(OR(E$95="M",E$95="MADI"),(E$92-1)*288+17,IF(OR(E$95="IPO",E$95="IP out"),IF(MOD(E112-1,18)&lt;=9,"—",16*E112-15),"Err"))))</f>
        <v>—</v>
      </c>
      <c r="F113" s="7" t="str">
        <f>IF(OR(E$95="M3",E$95="S",E$95="",E$95="STD",E$95="A",E$95="AES",E$95="F",E$95="Fiber"),
IF(AND(E$95="M3",MOD(E112-1,9)=0),"Coax"," "),  IF(OR(E$95="E",E$95="EMB"),IF(MOD(E112,9)=1,"—",16*E112),IF(OR(E$95="M",E$95="MADI"),(E$92-1)*288+80,
IF(OR(E$95="IPO",E$95="IP out"),IF(MOD(E112-1,18)&lt;=9,"—",16*E112-15),"Err"))))</f>
        <v>—</v>
      </c>
      <c r="G113" s="9" t="str">
        <f>IF(OR(G$95="M3", G$95="S",G$95="",G$95="STD",G$95="A",G$95="AES",G$95="F",G$95="Fiber")," ",IF(OR(G$95="E",G$95="EMB"),IF(MOD(G112,9)=1,"—",16*G112-15),IF(OR(G$95="M",G$95="MADI"),(G$92-1)*288+17,IF(OR(G$95="IPO",G$95="IP out"),IF(MOD(G112-1,18)&lt;=9,"—",16*G112-15),"Err"))))</f>
        <v>—</v>
      </c>
      <c r="H113" s="7" t="str">
        <f>IF(OR(G$95="M3",G$95="S",G$95="",G$95="STD",G$95="A",G$95="AES",G$95="F",G$95="Fiber"),
IF(AND(G$95="M3",MOD(G112-1,9)=0),"Coax"," "),  IF(OR(G$95="E",G$95="EMB"),IF(MOD(G112,9)=1,"—",16*G112),IF(OR(G$95="M",G$95="MADI"),(G$92-1)*288+80,
IF(OR(G$95="IPO",G$95="IP out"),IF(MOD(G112-1,18)&lt;=9,"—",16*G112-15),"Err"))))</f>
        <v>—</v>
      </c>
      <c r="I113" s="9" t="str">
        <f>IF(OR(I$95="M3", I$95="S",I$95="",I$95="STD",I$95="A",I$95="AES",I$95="F",I$95="Fiber")," ",IF(OR(I$95="E",I$95="EMB"),IF(MOD(I112,9)=1,"—",16*I112-15),IF(OR(I$95="M",I$95="MADI"),(I$92-1)*288+17,IF(OR(I$95="IPO",I$95="IP out"),IF(MOD(I112-1,18)&lt;=9,"—",16*I112-15),"Err"))))</f>
        <v>—</v>
      </c>
      <c r="J113" s="7" t="str">
        <f>IF(OR(I$95="M3",I$95="S",I$95="",I$95="STD",I$95="A",I$95="AES",I$95="F",I$95="Fiber"),
IF(AND(I$95="M3",MOD(I112-1,9)=0),"Coax"," "),  IF(OR(I$95="E",I$95="EMB"),IF(MOD(I112,9)=1,"—",16*I112),IF(OR(I$95="M",I$95="MADI"),(I$92-1)*288+80,
IF(OR(I$95="IPO",I$95="IP out"),IF(MOD(I112-1,18)&lt;=9,"—",16*I112-15),"Err"))))</f>
        <v>—</v>
      </c>
      <c r="K113" s="9" t="str">
        <f>IF(OR(K$95="M3", K$95="S",K$95="",K$95="STD",K$95="A",K$95="AES",K$95="F",K$95="Fiber")," ",IF(OR(K$95="E",K$95="EMB"),IF(MOD(K112,9)=1,"—",16*K112-15),IF(OR(K$95="M",K$95="MADI"),(K$92-1)*288+17,IF(OR(K$95="IPO",K$95="IP out"),IF(MOD(K112-1,18)&lt;=9,"—",16*K112-15),"Err"))))</f>
        <v>—</v>
      </c>
      <c r="L113" s="7" t="str">
        <f>IF(OR(K$95="M3",K$95="S",K$95="",K$95="STD",K$95="A",K$95="AES",K$95="F",K$95="Fiber"),
IF(AND(K$95="M3",MOD(K112-1,9)=0),"Coax"," "),  IF(OR(K$95="E",K$95="EMB"),IF(MOD(K112,9)=1,"—",16*K112),IF(OR(K$95="M",K$95="MADI"),(K$92-1)*288+80,
IF(OR(K$95="IPO",K$95="IP out"),IF(MOD(K112-1,18)&lt;=9,"—",16*K112-15),"Err"))))</f>
        <v>—</v>
      </c>
      <c r="M113" s="9" t="str">
        <f>IF(OR(M$95="M3", M$95="S",M$95="",M$95="STD",M$95="A",M$95="AES",M$95="F",M$95="Fiber")," ",IF(OR(M$95="E",M$95="EMB"),IF(MOD(M112,9)=1,"—",16*M112-15),IF(OR(M$95="M",M$95="MADI"),(M$92-1)*288+17,IF(OR(M$95="IPO",M$95="IP out"),IF(MOD(M112-1,18)&lt;=9,"—",16*M112-15),"Err"))))</f>
        <v>—</v>
      </c>
      <c r="N113" s="7" t="str">
        <f>IF(OR(M$95="M3",M$95="S",M$95="",M$95="STD",M$95="A",M$95="AES",M$95="F",M$95="Fiber"),
IF(AND(M$95="M3",MOD(M112-1,9)=0),"Coax"," "),  IF(OR(M$95="E",M$95="EMB"),IF(MOD(M112,9)=1,"—",16*M112),IF(OR(M$95="M",M$95="MADI"),(M$92-1)*288+80,
IF(OR(M$95="IPO",M$95="IP out"),IF(MOD(M112-1,18)&lt;=9,"—",16*M112-15),"Err"))))</f>
        <v>—</v>
      </c>
      <c r="O113" s="9" t="str">
        <f>IF(OR(O$95="M3", O$95="S",O$95="",O$95="STD",O$95="A",O$95="AES",O$95="F",O$95="Fiber")," ",IF(OR(O$95="E",O$95="EMB"),IF(MOD(O112,9)=1,"—",16*O112-15),IF(OR(O$95="M",O$95="MADI"),(O$92-1)*288+17,IF(OR(O$95="IPO",O$95="IP out"),IF(MOD(O112-1,18)&lt;=9,"—",16*O112-15),"Err"))))</f>
        <v>—</v>
      </c>
      <c r="P113" s="7" t="str">
        <f>IF(OR(O$95="M3",O$95="S",O$95="",O$95="STD",O$95="A",O$95="AES",O$95="F",O$95="Fiber"),
IF(AND(O$95="M3",MOD(O112-1,9)=0),"Coax"," "),  IF(OR(O$95="E",O$95="EMB"),IF(MOD(O112,9)=1,"—",16*O112),IF(OR(O$95="M",O$95="MADI"),(O$92-1)*288+80,
IF(OR(O$95="IPO",O$95="IP out"),IF(MOD(O112-1,18)&lt;=9,"—",16*O112-15),"Err"))))</f>
        <v>—</v>
      </c>
      <c r="Q113" s="9" t="str">
        <f>IF(OR(Q$95="M3", Q$95="S",Q$95="",Q$95="STD",Q$95="A",Q$95="AES",Q$95="F",Q$95="Fiber")," ",IF(OR(Q$95="E",Q$95="EMB"),IF(MOD(Q112,9)=1,"—",16*Q112-15),IF(OR(Q$95="M",Q$95="MADI"),(Q$92-1)*288+17,IF(OR(Q$95="IPO",Q$95="IP out"),IF(MOD(Q112-1,18)&lt;=9,"—",16*Q112-15),"Err"))))</f>
        <v>—</v>
      </c>
      <c r="R113" s="7" t="str">
        <f>IF(OR(Q$95="M3",Q$95="S",Q$95="",Q$95="STD",Q$95="A",Q$95="AES",Q$95="F",Q$95="Fiber"),
IF(AND(Q$95="M3",MOD(Q112-1,9)=0),"Coax"," "),  IF(OR(Q$95="E",Q$95="EMB"),IF(MOD(Q112,9)=1,"—",16*Q112),IF(OR(Q$95="M",Q$95="MADI"),(Q$92-1)*288+80,
IF(OR(Q$95="IPO",Q$95="IP out"),IF(MOD(Q112-1,18)&lt;=9,"—",16*Q112-15),"Err"))))</f>
        <v>—</v>
      </c>
      <c r="S113" s="9" t="str">
        <f>IF(OR(S$95="M3", S$95="S",S$95="",S$95="STD",S$95="A",S$95="AES",S$95="F",S$95="Fiber")," ",IF(OR(S$95="E",S$95="EMB"),IF(MOD(S112,9)=1,"—",16*S112-15),IF(OR(S$95="M",S$95="MADI"),(S$92-1)*288+17,IF(OR(S$95="IPO",S$95="IP out"),IF(MOD(S112-1,18)&lt;=9,"—",16*S112-15),"Err"))))</f>
        <v>—</v>
      </c>
      <c r="T113" s="7" t="str">
        <f>IF(OR(S$95="M3",S$95="S",S$95="",S$95="STD",S$95="A",S$95="AES",S$95="F",S$95="Fiber"),
IF(AND(S$95="M3",MOD(S112-1,9)=0),"Coax"," "),  IF(OR(S$95="E",S$95="EMB"),IF(MOD(S112,9)=1,"—",16*S112),IF(OR(S$95="M",S$95="MADI"),(S$92-1)*288+80,
IF(OR(S$95="IPO",S$95="IP out"),IF(MOD(S112-1,18)&lt;=9,"—",16*S112-15),"Err"))))</f>
        <v>—</v>
      </c>
      <c r="U113" s="9" t="str">
        <f>IF(OR(U$95="M3", U$95="S",U$95="",U$95="STD",U$95="A",U$95="AES",U$95="F",U$95="Fiber")," ",IF(OR(U$95="E",U$95="EMB"),IF(MOD(U112,9)=1,"—",16*U112-15),IF(OR(U$95="M",U$95="MADI"),(U$92-1)*288+17,IF(OR(U$95="IPO",U$95="IP out"),IF(MOD(U112-1,18)&lt;=9,"—",16*U112-15),"Err"))))</f>
        <v>—</v>
      </c>
      <c r="V113" s="7" t="str">
        <f>IF(OR(U$95="M3",U$95="S",U$95="",U$95="STD",U$95="A",U$95="AES",U$95="F",U$95="Fiber"),
IF(AND(U$95="M3",MOD(U112-1,9)=0),"Coax"," "),  IF(OR(U$95="E",U$95="EMB"),IF(MOD(U112,9)=1,"—",16*U112),IF(OR(U$95="M",U$95="MADI"),(U$92-1)*288+80,
IF(OR(U$95="IPO",U$95="IP out"),IF(MOD(U112-1,18)&lt;=9,"—",16*U112-15),"Err"))))</f>
        <v>—</v>
      </c>
      <c r="W113" s="9" t="str">
        <f>IF(OR(W$95="M3", W$95="S",W$95="",W$95="STD",W$95="A",W$95="AES",W$95="F",W$95="Fiber")," ",IF(OR(W$95="E",W$95="EMB"),IF(MOD(W112,9)=1,"—",16*W112-15),IF(OR(W$95="M",W$95="MADI"),(W$92-1)*288+17,IF(OR(W$95="IPO",W$95="IP out"),IF(MOD(W112-1,18)&lt;=9,"—",16*W112-15),"Err"))))</f>
        <v>—</v>
      </c>
      <c r="X113" s="7" t="str">
        <f>IF(OR(W$95="M3",W$95="S",W$95="",W$95="STD",W$95="A",W$95="AES",W$95="F",W$95="Fiber"),
IF(AND(W$95="M3",MOD(W112-1,9)=0),"Coax"," "),  IF(OR(W$95="E",W$95="EMB"),IF(MOD(W112,9)=1,"—",16*W112),IF(OR(W$95="M",W$95="MADI"),(W$92-1)*288+80,
IF(OR(W$95="IPO",W$95="IP out"),IF(MOD(W112-1,18)&lt;=9,"—",16*W112-15),"Err"))))</f>
        <v>—</v>
      </c>
      <c r="Y113" s="9" t="str">
        <f>IF(OR(Y$95="M3", Y$95="S",Y$95="",Y$95="STD",Y$95="A",Y$95="AES",Y$95="F",Y$95="Fiber")," ",IF(OR(Y$95="E",Y$95="EMB"),IF(MOD(Y112,9)=1,"—",16*Y112-15),IF(OR(Y$95="M",Y$95="MADI"),(Y$92-1)*288+17,IF(OR(Y$95="IPO",Y$95="IP out"),IF(MOD(Y112-1,18)&lt;=9,"—",16*Y112-15),"Err"))))</f>
        <v>—</v>
      </c>
      <c r="Z113" s="7" t="str">
        <f>IF(OR(Y$95="M3",Y$95="S",Y$95="",Y$95="STD",Y$95="A",Y$95="AES",Y$95="F",Y$95="Fiber"),
IF(AND(Y$95="M3",MOD(Y112-1,9)=0),"Coax"," "),  IF(OR(Y$95="E",Y$95="EMB"),IF(MOD(Y112,9)=1,"—",16*Y112),IF(OR(Y$95="M",Y$95="MADI"),(Y$92-1)*288+80,
IF(OR(Y$95="IPO",Y$95="IP out"),IF(MOD(Y112-1,18)&lt;=9,"—",16*Y112-15),"Err"))))</f>
        <v>—</v>
      </c>
      <c r="AA113" s="9" t="str">
        <f>IF(OR(AA$95="M3", AA$95="S",AA$95="",AA$95="STD",AA$95="A",AA$95="AES",AA$95="F",AA$95="Fiber")," ",IF(OR(AA$95="E",AA$95="EMB"),IF(MOD(AA112,9)=1,"—",16*AA112-15),IF(OR(AA$95="M",AA$95="MADI"),(AA$92-1)*288+17,IF(OR(AA$95="IPO",AA$95="IP out"),IF(MOD(AA112-1,18)&lt;=9,"—",16*AA112-15),"Err"))))</f>
        <v>—</v>
      </c>
      <c r="AB113" s="7" t="str">
        <f>IF(OR(AA$95="M3",AA$95="S",AA$95="",AA$95="STD",AA$95="A",AA$95="AES",AA$95="F",AA$95="Fiber"),
IF(AND(AA$95="M3",MOD(AA112-1,9)=0),"Coax"," "),  IF(OR(AA$95="E",AA$95="EMB"),IF(MOD(AA112,9)=1,"—",16*AA112),IF(OR(AA$95="M",AA$95="MADI"),(AA$92-1)*288+80,
IF(OR(AA$95="IPO",AA$95="IP out"),IF(MOD(AA112-1,18)&lt;=9,"—",16*AA112-15),"Err"))))</f>
        <v>—</v>
      </c>
      <c r="AC113" s="9" t="str">
        <f>IF(OR(AC$95="M3", AC$95="S",AC$95="",AC$95="STD",AC$95="A",AC$95="AES",AC$95="F",AC$95="Fiber")," ",IF(OR(AC$95="E",AC$95="EMB"),IF(MOD(AC112,9)=1,"—",16*AC112-15),IF(OR(AC$95="M",AC$95="MADI"),(AC$92-1)*288+17,IF(OR(AC$95="IPO",AC$95="IP out"),IF(MOD(AC112-1,18)&lt;=9,"—",16*AC112-15),"Err"))))</f>
        <v>—</v>
      </c>
      <c r="AD113" s="7" t="str">
        <f>IF(OR(AC$95="M3",AC$95="S",AC$95="",AC$95="STD",AC$95="A",AC$95="AES",AC$95="F",AC$95="Fiber"),
IF(AND(AC$95="M3",MOD(AC112-1,9)=0),"Coax"," "),  IF(OR(AC$95="E",AC$95="EMB"),IF(MOD(AC112,9)=1,"—",16*AC112),IF(OR(AC$95="M",AC$95="MADI"),(AC$92-1)*288+80,
IF(OR(AC$95="IPO",AC$95="IP out"),IF(MOD(AC112-1,18)&lt;=9,"—",16*AC112-15),"Err"))))</f>
        <v>—</v>
      </c>
      <c r="AE113" s="9" t="str">
        <f>IF(OR(AE$95="M3", AE$95="S",AE$95="",AE$95="STD",AE$95="A",AE$95="AES",AE$95="F",AE$95="Fiber")," ",IF(OR(AE$95="E",AE$95="EMB"),IF(MOD(AE112,9)=1,"—",16*AE112-15),IF(OR(AE$95="M",AE$95="MADI"),(AE$92-1)*288+17,IF(OR(AE$95="IPO",AE$95="IP out"),IF(MOD(AE112-1,18)&lt;=9,"—",16*AE112-15),"Err"))))</f>
        <v>—</v>
      </c>
      <c r="AF113" s="7" t="str">
        <f>IF(OR(AE$95="M3",AE$95="S",AE$95="",AE$95="STD",AE$95="A",AE$95="AES",AE$95="F",AE$95="Fiber"),
IF(AND(AE$95="M3",MOD(AE112-1,9)=0),"Coax"," "),  IF(OR(AE$95="E",AE$95="EMB"),IF(MOD(AE112,9)=1,"—",16*AE112),IF(OR(AE$95="M",AE$95="MADI"),(AE$92-1)*288+80,
IF(OR(AE$95="IPO",AE$95="IP out"),IF(MOD(AE112-1,18)&lt;=9,"—",16*AE112-15),"Err"))))</f>
        <v>—</v>
      </c>
      <c r="AG113" s="9" t="str">
        <f>IF(OR(AG$95="M3", AG$95="S",AG$95="",AG$95="STD",AG$95="A",AG$95="AES",AG$95="F",AG$95="Fiber")," ",IF(OR(AG$95="E",AG$95="EMB"),IF(MOD(AG112,9)=1,"—",16*AG112-15),IF(OR(AG$95="M",AG$95="MADI"),(AG$92-1)*288+17,IF(OR(AG$95="IPO",AG$95="IP out"),IF(MOD(AG112-1,18)&lt;=9,"—",16*AG112-15),"Err"))))</f>
        <v>—</v>
      </c>
      <c r="AH113" s="7" t="str">
        <f>IF(OR(AG$95="M3",AG$95="S",AG$95="",AG$95="STD",AG$95="A",AG$95="AES",AG$95="F",AG$95="Fiber"),
IF(AND(AG$95="M3",MOD(AG112-1,9)=0),"Coax"," "),  IF(OR(AG$95="E",AG$95="EMB"),IF(MOD(AG112,9)=1,"—",16*AG112),IF(OR(AG$95="M",AG$95="MADI"),(AG$92-1)*288+80,
IF(OR(AG$95="IPO",AG$95="IP out"),IF(MOD(AG112-1,18)&lt;=9,"—",16*AG112-15),"Err"))))</f>
        <v>—</v>
      </c>
      <c r="AI113" s="9" t="str">
        <f>IF(OR(AI$95="M3", AI$95="S",AI$95="",AI$95="STD",AI$95="A",AI$95="AES",AI$95="F",AI$95="Fiber")," ",IF(OR(AI$95="E",AI$95="EMB"),IF(MOD(AI112,9)=1,"—",16*AI112-15),IF(OR(AI$95="M",AI$95="MADI"),(AI$92-1)*288+17,IF(OR(AI$95="IPO",AI$95="IP out"),IF(MOD(AI112-1,18)&lt;=9,"—",16*AI112-15),"Err"))))</f>
        <v xml:space="preserve"> </v>
      </c>
      <c r="AJ113" s="7" t="str">
        <f>IF(OR(AI$95="M3",AI$95="S",AI$95="",AI$95="STD",AI$95="A",AI$95="AES",AI$95="F",AI$95="Fiber"),
IF(AND(AI$95="M3",MOD(AI112-1,9)=0),"Coax"," "),  IF(OR(AI$95="E",AI$95="EMB"),IF(MOD(AI112,9)=1,"—",16*AI112),IF(OR(AI$95="M",AI$95="MADI"),(AI$92-1)*288+80,
IF(OR(AI$95="IPO",AI$95="IP out"),IF(MOD(AI112-1,18)&lt;=9,"—",16*AI112-15),"Err"))))</f>
        <v xml:space="preserve"> </v>
      </c>
      <c r="AK113" s="9" t="str">
        <f>IF(OR(AK$95="M3", AK$95="S",AK$95="",AK$95="STD",AK$95="A",AK$95="AES",AK$95="F",AK$95="Fiber")," ",IF(OR(AK$95="E",AK$95="EMB"),IF(MOD(AK112,9)=1,"—",16*AK112-15),IF(OR(AK$95="M",AK$95="MADI"),(AK$92-1)*288+17,IF(OR(AK$95="IPO",AK$95="IP out"),IF(MOD(AK112-1,18)&lt;=9,"—",16*AK112-15),"Err"))))</f>
        <v xml:space="preserve"> </v>
      </c>
      <c r="AL113" s="7" t="str">
        <f>IF(OR(AK$95="M3",AK$95="S",AK$95="",AK$95="STD",AK$95="A",AK$95="AES",AK$95="F",AK$95="Fiber"),
IF(AND(AK$95="M3",MOD(AK112-1,9)=0),"Coax"," "),  IF(OR(AK$95="E",AK$95="EMB"),IF(MOD(AK112,9)=1,"—",16*AK112),IF(OR(AK$95="M",AK$95="MADI"),(AK$92-1)*288+80,
IF(OR(AK$95="IPO",AK$95="IP out"),IF(MOD(AK112-1,18)&lt;=9,"—",16*AK112-15),"Err"))))</f>
        <v xml:space="preserve"> </v>
      </c>
      <c r="AM113" s="9" t="str">
        <f>IF(OR(AM$95="M3", AM$95="S",AM$95="",AM$95="STD",AM$95="A",AM$95="AES",AM$95="F",AM$95="Fiber")," ",IF(OR(AM$95="E",AM$95="EMB"),IF(MOD(AM112,9)=1,"—",16*AM112-15),IF(OR(AM$95="M",AM$95="MADI"),(AM$92-1)*288+17,IF(OR(AM$95="IPO",AM$95="IP out"),IF(MOD(AM112-1,18)&lt;=9,"—",16*AM112-15),"Err"))))</f>
        <v xml:space="preserve"> </v>
      </c>
      <c r="AN113" s="7" t="str">
        <f>IF(OR(AM$95="M3",AM$95="S",AM$95="",AM$95="STD",AM$95="A",AM$95="AES",AM$95="F",AM$95="Fiber"),
IF(AND(AM$95="M3",MOD(AM112-1,9)=0),"Coax"," "),  IF(OR(AM$95="E",AM$95="EMB"),IF(MOD(AM112,9)=1,"—",16*AM112),IF(OR(AM$95="M",AM$95="MADI"),(AM$92-1)*288+80,
IF(OR(AM$95="IPO",AM$95="IP out"),IF(MOD(AM112-1,18)&lt;=9,"—",16*AM112-15),"Err"))))</f>
        <v xml:space="preserve"> </v>
      </c>
      <c r="AO113" s="9">
        <f>IF(OR(AO$95="M3", AO$95="S",AO$95="",AO$95="STD",AO$95="A",AO$95="AES",AO$95="F",AO$95="Fiber")," ",IF(OR(AO$95="E",AO$95="EMB"),IF(MOD(AO112,9)=1,"—",16*AO112-15),IF(OR(AO$95="M",AO$95="MADI"),(AO$92-1)*288+17,IF(OR(AO$95="IPO",AO$95="IP out"),IF(MOD(AO112-1,18)&lt;=9,"—",16*AO112-15),"Err"))))</f>
        <v>7793</v>
      </c>
      <c r="AP113" s="7">
        <f>IF(OR(AO$95="M3",AO$95="S",AO$95="",AO$95="STD",AO$95="A",AO$95="AES",AO$95="F",AO$95="Fiber"),
IF(AND(AO$95="M3",MOD(AO112-1,9)=0),"Coax"," "),  IF(OR(AO$95="E",AO$95="EMB"),IF(MOD(AO112,9)=1,"—",16*AO112),IF(OR(AO$95="M",AO$95="MADI"),(AO$92-1)*288+80,
IF(OR(AO$95="IPO",AO$95="IP out"),IF(MOD(AO112-1,18)&lt;=9,"—",16*AO112-15),"Err"))))</f>
        <v>7856</v>
      </c>
      <c r="AQ113" s="9">
        <f>IF(OR(AQ$95="M3", AQ$95="S",AQ$95="",AQ$95="STD",AQ$95="A",AQ$95="AES",AQ$95="F",AQ$95="Fiber")," ",IF(OR(AQ$95="E",AQ$95="EMB"),IF(MOD(AQ112,9)=1,"—",16*AQ112-15),IF(OR(AQ$95="M",AQ$95="MADI"),(AQ$92-1)*288+17,IF(OR(AQ$95="IPO",AQ$95="IP out"),IF(MOD(AQ112-1,18)&lt;=9,"—",16*AQ112-15),"Err"))))</f>
        <v>7617</v>
      </c>
      <c r="AR113" s="7">
        <f>IF(OR(AQ$95="M3",AQ$95="S",AQ$95="",AQ$95="STD",AQ$95="A",AQ$95="AES",AQ$95="F",AQ$95="Fiber"),
IF(AND(AQ$95="M3",MOD(AQ112-1,9)=0),"Coax"," "),  IF(OR(AQ$95="E",AQ$95="EMB"),IF(MOD(AQ112,9)=1,"—",16*AQ112),IF(OR(AQ$95="M",AQ$95="MADI"),(AQ$92-1)*288+80,
IF(OR(AQ$95="IPO",AQ$95="IP out"),IF(MOD(AQ112-1,18)&lt;=9,"—",16*AQ112-15),"Err"))))</f>
        <v>7632</v>
      </c>
      <c r="AS113" s="9" t="str">
        <f>IF(OR(AS$95="M3", AS$95="S",AS$95="",AS$95="STD",AS$95="A",AS$95="AES",AS$95="F",AS$95="Fiber")," ",IF(OR(AS$95="E",AS$95="EMB"),IF(MOD(AS112,9)=1,"—",16*AS112-15),IF(OR(AS$95="M",AS$95="MADI"),(AS$92-1)*288+17,IF(OR(AS$95="IPO",AS$95="IP out"),IF(MOD(AS112-1,18)&lt;=9,"—",16*AS112-15),"Err"))))</f>
        <v xml:space="preserve"> </v>
      </c>
      <c r="AT113" s="7" t="str">
        <f>IF(OR(AS$95="M3",AS$95="S",AS$95="",AS$95="STD",AS$95="A",AS$95="AES",AS$95="F",AS$95="Fiber"),
IF(AND(AS$95="M3",MOD(AS112-1,9)=0),"Coax"," "),  IF(OR(AS$95="E",AS$95="EMB"),IF(MOD(AS112,9)=1,"—",16*AS112),IF(OR(AS$95="M",AS$95="MADI"),(AS$92-1)*288+80,
IF(OR(AS$95="IPO",AS$95="IP out"),IF(MOD(AS112-1,18)&lt;=9,"—",16*AS112-15),"Err"))))</f>
        <v xml:space="preserve"> </v>
      </c>
      <c r="AU113" s="9" t="str">
        <f>IF(OR(AU$95="M3", AU$95="S",AU$95="",AU$95="STD",AU$95="A",AU$95="AES",AU$95="F",AU$95="Fiber")," ",IF(OR(AU$95="E",AU$95="EMB"),IF(MOD(AU112,9)=1,"—",16*AU112-15),IF(OR(AU$95="M",AU$95="MADI"),(AU$92-1)*288+17,IF(OR(AU$95="IPO",AU$95="IP out"),IF(MOD(AU112-1,18)&lt;=9,"—",16*AU112-15),"Err"))))</f>
        <v xml:space="preserve"> </v>
      </c>
      <c r="AV113" s="7" t="str">
        <f>IF(OR(AU$95="M3",AU$95="S",AU$95="",AU$95="STD",AU$95="A",AU$95="AES",AU$95="F",AU$95="Fiber"),
IF(AND(AU$95="M3",MOD(AU112-1,9)=0),"Coax"," "),  IF(OR(AU$95="E",AU$95="EMB"),IF(MOD(AU112,9)=1,"—",16*AU112),IF(OR(AU$95="M",AU$95="MADI"),(AU$92-1)*288+80,
IF(OR(AU$95="IPO",AU$95="IP out"),IF(MOD(AU112-1,18)&lt;=9,"—",16*AU112-15),"Err"))))</f>
        <v xml:space="preserve"> </v>
      </c>
      <c r="AW113" s="9" t="str">
        <f>IF(OR(AW$95="M3", AW$95="S",AW$95="",AW$95="STD",AW$95="A",AW$95="AES",AW$95="F",AW$95="Fiber")," ",IF(OR(AW$95="E",AW$95="EMB"),IF(MOD(AW112,9)=1,"—",16*AW112-15),IF(OR(AW$95="M",AW$95="MADI"),(AW$92-1)*288+17,IF(OR(AW$95="IPO",AW$95="IP out"),IF(MOD(AW112-1,18)&lt;=9,"—",16*AW112-15),"Err"))))</f>
        <v>—</v>
      </c>
      <c r="AX113" s="7" t="str">
        <f>IF(OR(AW$95="M3",AW$95="S",AW$95="",AW$95="STD",AW$95="A",AW$95="AES",AW$95="F",AW$95="Fiber"),
IF(AND(AW$95="M3",MOD(AW112-1,9)=0),"Coax"," "),  IF(OR(AW$95="E",AW$95="EMB"),IF(MOD(AW112,9)=1,"—",16*AW112),IF(OR(AW$95="M",AW$95="MADI"),(AW$92-1)*288+80,
IF(OR(AW$95="IPO",AW$95="IP out"),IF(MOD(AW112-1,18)&lt;=9,"—",16*AW112-15),"Err"))))</f>
        <v>—</v>
      </c>
      <c r="AY113" s="9" t="str">
        <f>IF(OR(AY$95="M3", AY$95="S",AY$95="",AY$95="STD",AY$95="A",AY$95="AES",AY$95="F",AY$95="Fiber")," ",IF(OR(AY$95="E",AY$95="EMB"),IF(MOD(AY112,9)=1,"—",16*AY112-15),IF(OR(AY$95="M",AY$95="MADI"),(AY$92-1)*288+17,IF(OR(AY$95="IPO",AY$95="IP out"),IF(MOD(AY112-1,18)&lt;=9,"—",16*AY112-15),"Err"))))</f>
        <v xml:space="preserve"> </v>
      </c>
      <c r="AZ113" s="7" t="str">
        <f>IF(OR(AY$95="M3",AY$95="S",AY$95="",AY$95="STD",AY$95="A",AY$95="AES",AY$95="F",AY$95="Fiber"),
IF(AND(AY$95="M3",MOD(AY112-1,9)=0),"Coax"," "),  IF(OR(AY$95="E",AY$95="EMB"),IF(MOD(AY112,9)=1,"—",16*AY112),IF(OR(AY$95="M",AY$95="MADI"),(AY$92-1)*288+80,
IF(OR(AY$95="IPO",AY$95="IP out"),IF(MOD(AY112-1,18)&lt;=9,"—",16*AY112-15),"Err"))))</f>
        <v xml:space="preserve"> </v>
      </c>
      <c r="BA113" s="9" t="str">
        <f>IF(OR(BA$95="M3", BA$95="S",BA$95="",BA$95="STD",BA$95="A",BA$95="AES",BA$95="F",BA$95="Fiber")," ",IF(OR(BA$95="E",BA$95="EMB"),IF(MOD(BA112,9)=1,"—",16*BA112-15),IF(OR(BA$95="M",BA$95="MADI"),(BA$92-1)*288+17,IF(OR(BA$95="IPO",BA$95="IP out"),IF(MOD(BA112-1,18)&lt;=9,"—",16*BA112-15),"Err"))))</f>
        <v xml:space="preserve"> </v>
      </c>
      <c r="BB113" s="7" t="str">
        <f>IF(OR(BA$95="M3",BA$95="S",BA$95="",BA$95="STD",BA$95="A",BA$95="AES",BA$95="F",BA$95="Fiber"),
IF(AND(BA$95="M3",MOD(BA112-1,9)=0),"Coax"," "),  IF(OR(BA$95="E",BA$95="EMB"),IF(MOD(BA112,9)=1,"—",16*BA112),IF(OR(BA$95="M",BA$95="MADI"),(BA$92-1)*288+80,
IF(OR(BA$95="IPO",BA$95="IP out"),IF(MOD(BA112-1,18)&lt;=9,"—",16*BA112-15),"Err"))))</f>
        <v xml:space="preserve"> </v>
      </c>
      <c r="BC113" s="9" t="str">
        <f>IF(OR(BC$95="M3", BC$95="S",BC$95="",BC$95="STD",BC$95="A",BC$95="AES",BC$95="F",BC$95="Fiber")," ",IF(OR(BC$95="E",BC$95="EMB"),IF(MOD(BC112,9)=1,"—",16*BC112-15),IF(OR(BC$95="M",BC$95="MADI"),(BC$92-1)*288+17,IF(OR(BC$95="IPO",BC$95="IP out"),IF(MOD(BC112-1,18)&lt;=9,"—",16*BC112-15),"Err"))))</f>
        <v xml:space="preserve"> </v>
      </c>
      <c r="BD113" s="7" t="str">
        <f>IF(OR(BC$95="M3",BC$95="S",BC$95="",BC$95="STD",BC$95="A",BC$95="AES",BC$95="F",BC$95="Fiber"),
IF(AND(BC$95="M3",MOD(BC112-1,9)=0),"Coax"," "),  IF(OR(BC$95="E",BC$95="EMB"),IF(MOD(BC112,9)=1,"—",16*BC112),IF(OR(BC$95="M",BC$95="MADI"),(BC$92-1)*288+80,
IF(OR(BC$95="IPO",BC$95="IP out"),IF(MOD(BC112-1,18)&lt;=9,"—",16*BC112-15),"Err"))))</f>
        <v xml:space="preserve"> </v>
      </c>
      <c r="BE113" s="9">
        <f>IF(OR(BE$95="M3", BE$95="S",BE$95="",BE$95="STD",BE$95="A",BE$95="AES",BE$95="F",BE$95="Fiber")," ",IF(OR(BE$95="E",BE$95="EMB"),IF(MOD(BE112,9)=1,"—",16*BE112-15),IF(OR(BE$95="M",BE$95="MADI"),(BE$92-1)*288+17,IF(OR(BE$95="IPO",BE$95="IP out"),IF(MOD(BE112-1,18)&lt;=9,"—",16*BE112-15),"Err"))))</f>
        <v>3185</v>
      </c>
      <c r="BF113" s="7">
        <f>IF(OR(BE$95="M3",BE$95="S",BE$95="",BE$95="STD",BE$95="A",BE$95="AES",BE$95="F",BE$95="Fiber"),
IF(AND(BE$95="M3",MOD(BE112-1,9)=0),"Coax"," "),  IF(OR(BE$95="E",BE$95="EMB"),IF(MOD(BE112,9)=1,"—",16*BE112),IF(OR(BE$95="M",BE$95="MADI"),(BE$92-1)*288+80,
IF(OR(BE$95="IPO",BE$95="IP out"),IF(MOD(BE112-1,18)&lt;=9,"—",16*BE112-15),"Err"))))</f>
        <v>3248</v>
      </c>
      <c r="BG113" s="9">
        <f>IF(OR(BG$95="M3", BG$95="S",BG$95="",BG$95="STD",BG$95="A",BG$95="AES",BG$95="F",BG$95="Fiber")," ",IF(OR(BG$95="E",BG$95="EMB"),IF(MOD(BG112,9)=1,"—",16*BG112-15),IF(OR(BG$95="M",BG$95="MADI"),(BG$92-1)*288+17,IF(OR(BG$95="IPO",BG$95="IP out"),IF(MOD(BG112-1,18)&lt;=9,"—",16*BG112-15),"Err"))))</f>
        <v>3009</v>
      </c>
      <c r="BH113" s="7">
        <f>IF(OR(BG$95="M3",BG$95="S",BG$95="",BG$95="STD",BG$95="A",BG$95="AES",BG$95="F",BG$95="Fiber"),
IF(AND(BG$95="M3",MOD(BG112-1,9)=0),"Coax"," "),  IF(OR(BG$95="E",BG$95="EMB"),IF(MOD(BG112,9)=1,"—",16*BG112),IF(OR(BG$95="M",BG$95="MADI"),(BG$92-1)*288+80,
IF(OR(BG$95="IPO",BG$95="IP out"),IF(MOD(BG112-1,18)&lt;=9,"—",16*BG112-15),"Err"))))</f>
        <v>3024</v>
      </c>
      <c r="BI113" s="9" t="str">
        <f>IF(OR(BI$95="M3", BI$95="S",BI$95="",BI$95="STD",BI$95="A",BI$95="AES",BI$95="F",BI$95="Fiber")," ",IF(OR(BI$95="E",BI$95="EMB"),IF(MOD(BI112,9)=1,"—",16*BI112-15),IF(OR(BI$95="M",BI$95="MADI"),(BI$92-1)*288+17,IF(OR(BI$95="IPO",BI$95="IP out"),IF(MOD(BI112-1,18)&lt;=9,"—",16*BI112-15),"Err"))))</f>
        <v xml:space="preserve"> </v>
      </c>
      <c r="BJ113" s="7" t="str">
        <f>IF(OR(BI$95="M3",BI$95="S",BI$95="",BI$95="STD",BI$95="A",BI$95="AES",BI$95="F",BI$95="Fiber"),
IF(AND(BI$95="M3",MOD(BI112-1,9)=0),"Coax"," "),  IF(OR(BI$95="E",BI$95="EMB"),IF(MOD(BI112,9)=1,"—",16*BI112),IF(OR(BI$95="M",BI$95="MADI"),(BI$92-1)*288+80,
IF(OR(BI$95="IPO",BI$95="IP out"),IF(MOD(BI112-1,18)&lt;=9,"—",16*BI112-15),"Err"))))</f>
        <v xml:space="preserve"> </v>
      </c>
      <c r="BK113" s="9" t="str">
        <f>IF(OR(BK$95="M3", BK$95="S",BK$95="",BK$95="STD",BK$95="A",BK$95="AES",BK$95="F",BK$95="Fiber")," ",IF(OR(BK$95="E",BK$95="EMB"),IF(MOD(BK112,9)=1,"—",16*BK112-15),IF(OR(BK$95="M",BK$95="MADI"),(BK$92-1)*288+17,IF(OR(BK$95="IPO",BK$95="IP out"),IF(MOD(BK112-1,18)&lt;=9,"—",16*BK112-15),"Err"))))</f>
        <v xml:space="preserve"> </v>
      </c>
      <c r="BL113" s="7" t="str">
        <f>IF(OR(BK$95="M3",BK$95="S",BK$95="",BK$95="STD",BK$95="A",BK$95="AES",BK$95="F",BK$95="Fiber"),
IF(AND(BK$95="M3",MOD(BK112-1,9)=0),"Coax"," "),  IF(OR(BK$95="E",BK$95="EMB"),IF(MOD(BK112,9)=1,"—",16*BK112),IF(OR(BK$95="M",BK$95="MADI"),(BK$92-1)*288+80,
IF(OR(BK$95="IPO",BK$95="IP out"),IF(MOD(BK112-1,18)&lt;=9,"—",16*BK112-15),"Err"))))</f>
        <v xml:space="preserve"> </v>
      </c>
      <c r="BM113" s="11"/>
      <c r="BN113" s="14"/>
    </row>
    <row r="114" spans="1:66" x14ac:dyDescent="0.25">
      <c r="A114" s="41">
        <f>(A$92)*18-8</f>
        <v>1144</v>
      </c>
      <c r="B114" s="42"/>
      <c r="C114" s="41">
        <f>(C$92)*18-8</f>
        <v>1126</v>
      </c>
      <c r="D114" s="42"/>
      <c r="E114" s="41">
        <f>(E$92)*18-8</f>
        <v>1108</v>
      </c>
      <c r="F114" s="42"/>
      <c r="G114" s="41">
        <f>(G$92)*18-8</f>
        <v>1090</v>
      </c>
      <c r="H114" s="42"/>
      <c r="I114" s="41">
        <f>(I$92)*18-8</f>
        <v>1072</v>
      </c>
      <c r="J114" s="42"/>
      <c r="K114" s="41">
        <f>(K$92)*18-8</f>
        <v>1054</v>
      </c>
      <c r="L114" s="42"/>
      <c r="M114" s="41">
        <f>(M$92)*18-8</f>
        <v>1036</v>
      </c>
      <c r="N114" s="42"/>
      <c r="O114" s="41">
        <f>(O$92)*18-8</f>
        <v>1018</v>
      </c>
      <c r="P114" s="42"/>
      <c r="Q114" s="10">
        <f>(Q$92)*18-8</f>
        <v>856</v>
      </c>
      <c r="R114" s="39"/>
      <c r="S114" s="10">
        <f>(S$92)*18-8</f>
        <v>838</v>
      </c>
      <c r="T114" s="39"/>
      <c r="U114" s="10">
        <f>(U$92)*18-8</f>
        <v>820</v>
      </c>
      <c r="V114" s="39"/>
      <c r="W114" s="10">
        <f>(W$92)*18-8</f>
        <v>802</v>
      </c>
      <c r="X114" s="39"/>
      <c r="Y114" s="10">
        <f>(Y$92)*18-8</f>
        <v>784</v>
      </c>
      <c r="Z114" s="39"/>
      <c r="AA114" s="10">
        <f>(AA$92)*18-8</f>
        <v>766</v>
      </c>
      <c r="AB114" s="39"/>
      <c r="AC114" s="10">
        <f>(AC$92)*18-8</f>
        <v>748</v>
      </c>
      <c r="AD114" s="39"/>
      <c r="AE114" s="10">
        <f>(AE$92)*18-8</f>
        <v>730</v>
      </c>
      <c r="AF114" s="39"/>
      <c r="AG114" s="10">
        <f>(AG$92)*18-8</f>
        <v>568</v>
      </c>
      <c r="AH114" s="39"/>
      <c r="AI114" s="10">
        <f>(AI$92)*18-8</f>
        <v>550</v>
      </c>
      <c r="AJ114" s="39"/>
      <c r="AK114" s="10">
        <f>(AK$92)*18-8</f>
        <v>532</v>
      </c>
      <c r="AL114" s="39"/>
      <c r="AM114" s="10">
        <f>(AM$92)*18-8</f>
        <v>514</v>
      </c>
      <c r="AN114" s="39"/>
      <c r="AO114" s="10">
        <f>(AO$92)*18-8</f>
        <v>496</v>
      </c>
      <c r="AP114" s="39"/>
      <c r="AQ114" s="10">
        <f>(AQ$92)*18-8</f>
        <v>478</v>
      </c>
      <c r="AR114" s="39"/>
      <c r="AS114" s="10">
        <f>(AS$92)*18-8</f>
        <v>460</v>
      </c>
      <c r="AT114" s="39"/>
      <c r="AU114" s="10">
        <f>(AU$92)*18-8</f>
        <v>442</v>
      </c>
      <c r="AV114" s="39"/>
      <c r="AW114" s="10">
        <f>(AW$92)*18-8</f>
        <v>280</v>
      </c>
      <c r="AX114" s="39"/>
      <c r="AY114" s="10">
        <f>(AY$92)*18-8</f>
        <v>262</v>
      </c>
      <c r="AZ114" s="39"/>
      <c r="BA114" s="10">
        <f>(BA$92)*18-8</f>
        <v>244</v>
      </c>
      <c r="BB114" s="39"/>
      <c r="BC114" s="10">
        <f>(BC$92)*18-8</f>
        <v>226</v>
      </c>
      <c r="BD114" s="39"/>
      <c r="BE114" s="10">
        <f>(BE$92)*18-8</f>
        <v>208</v>
      </c>
      <c r="BF114" s="39"/>
      <c r="BG114" s="10">
        <f>(BG$92)*18-8</f>
        <v>190</v>
      </c>
      <c r="BH114" s="39"/>
      <c r="BI114" s="10">
        <f>(BI$92)*18-8</f>
        <v>172</v>
      </c>
      <c r="BJ114" s="39"/>
      <c r="BK114" s="10">
        <f>(BK$92)*18-8</f>
        <v>154</v>
      </c>
      <c r="BL114" s="26"/>
      <c r="BM114" s="3"/>
      <c r="BN114" s="13"/>
    </row>
    <row r="115" spans="1:66" x14ac:dyDescent="0.25">
      <c r="A115" s="9" t="str">
        <f>IF(OR(A$95="M3", A$95="S",A$95="",A$95="STD",A$95="A",A$95="AES",A$95="F",A$95="Fiber")," ",IF(OR(A$95="E",A$95="EMB"),IF(MOD(A114,9)=1,"—",16*A114-15),IF(OR(A$95="M",A$95="MADI"),(A$92-1)*288+17,IF(OR(A$95="IPO",A$95="IP out"),IF(MOD(A114-1,18)&lt;=9,"—",16*A114-15),"Err"))))</f>
        <v>—</v>
      </c>
      <c r="B115" s="7" t="str">
        <f>IF(OR(A$95="M3",A$95="S",A$95="",A$95="STD",A$95="A",A$95="AES",A$95="F",A$95="Fiber"),
IF(AND(A$95="M3",MOD(A114-1,9)=0),"Coax"," "),  IF(OR(A$95="E",A$95="EMB"),IF(MOD(A114,9)=1,"—",16*A114),IF(OR(A$95="M",A$95="MADI"),(A$92-1)*288+80,
IF(OR(A$95="IPO",A$95="IP out"),IF(MOD(A114-1,18)&lt;=9,"—",16*A114-15),"Err"))))</f>
        <v>—</v>
      </c>
      <c r="C115" s="9" t="str">
        <f>IF(OR(C$95="M3", C$95="S",C$95="",C$95="STD",C$95="A",C$95="AES",C$95="F",C$95="Fiber")," ",IF(OR(C$95="E",C$95="EMB"),IF(MOD(C114,9)=1,"—",16*C114-15),IF(OR(C$95="M",C$95="MADI"),(C$92-1)*288+17,IF(OR(C$95="IPO",C$95="IP out"),IF(MOD(C114-1,18)&lt;=9,"—",16*C114-15),"Err"))))</f>
        <v>—</v>
      </c>
      <c r="D115" s="7" t="str">
        <f>IF(OR(C$95="M3",C$95="S",C$95="",C$95="STD",C$95="A",C$95="AES",C$95="F",C$95="Fiber"),
IF(AND(C$95="M3",MOD(C114-1,9)=0),"Coax"," "),  IF(OR(C$95="E",C$95="EMB"),IF(MOD(C114,9)=1,"—",16*C114),IF(OR(C$95="M",C$95="MADI"),(C$92-1)*288+80,
IF(OR(C$95="IPO",C$95="IP out"),IF(MOD(C114-1,18)&lt;=9,"—",16*C114-15),"Err"))))</f>
        <v>—</v>
      </c>
      <c r="E115" s="9" t="str">
        <f>IF(OR(E$95="M3", E$95="S",E$95="",E$95="STD",E$95="A",E$95="AES",E$95="F",E$95="Fiber")," ",IF(OR(E$95="E",E$95="EMB"),IF(MOD(E114,9)=1,"—",16*E114-15),IF(OR(E$95="M",E$95="MADI"),(E$92-1)*288+17,IF(OR(E$95="IPO",E$95="IP out"),IF(MOD(E114-1,18)&lt;=9,"—",16*E114-15),"Err"))))</f>
        <v>—</v>
      </c>
      <c r="F115" s="7" t="str">
        <f>IF(OR(E$95="M3",E$95="S",E$95="",E$95="STD",E$95="A",E$95="AES",E$95="F",E$95="Fiber"),
IF(AND(E$95="M3",MOD(E114-1,9)=0),"Coax"," "),  IF(OR(E$95="E",E$95="EMB"),IF(MOD(E114,9)=1,"—",16*E114),IF(OR(E$95="M",E$95="MADI"),(E$92-1)*288+80,
IF(OR(E$95="IPO",E$95="IP out"),IF(MOD(E114-1,18)&lt;=9,"—",16*E114-15),"Err"))))</f>
        <v>—</v>
      </c>
      <c r="G115" s="9" t="str">
        <f>IF(OR(G$95="M3", G$95="S",G$95="",G$95="STD",G$95="A",G$95="AES",G$95="F",G$95="Fiber")," ",IF(OR(G$95="E",G$95="EMB"),IF(MOD(G114,9)=1,"—",16*G114-15),IF(OR(G$95="M",G$95="MADI"),(G$92-1)*288+17,IF(OR(G$95="IPO",G$95="IP out"),IF(MOD(G114-1,18)&lt;=9,"—",16*G114-15),"Err"))))</f>
        <v>—</v>
      </c>
      <c r="H115" s="7" t="str">
        <f>IF(OR(G$95="M3",G$95="S",G$95="",G$95="STD",G$95="A",G$95="AES",G$95="F",G$95="Fiber"),
IF(AND(G$95="M3",MOD(G114-1,9)=0),"Coax"," "),  IF(OR(G$95="E",G$95="EMB"),IF(MOD(G114,9)=1,"—",16*G114),IF(OR(G$95="M",G$95="MADI"),(G$92-1)*288+80,
IF(OR(G$95="IPO",G$95="IP out"),IF(MOD(G114-1,18)&lt;=9,"—",16*G114-15),"Err"))))</f>
        <v>—</v>
      </c>
      <c r="I115" s="9" t="str">
        <f>IF(OR(I$95="M3", I$95="S",I$95="",I$95="STD",I$95="A",I$95="AES",I$95="F",I$95="Fiber")," ",IF(OR(I$95="E",I$95="EMB"),IF(MOD(I114,9)=1,"—",16*I114-15),IF(OR(I$95="M",I$95="MADI"),(I$92-1)*288+17,IF(OR(I$95="IPO",I$95="IP out"),IF(MOD(I114-1,18)&lt;=9,"—",16*I114-15),"Err"))))</f>
        <v>—</v>
      </c>
      <c r="J115" s="7" t="str">
        <f>IF(OR(I$95="M3",I$95="S",I$95="",I$95="STD",I$95="A",I$95="AES",I$95="F",I$95="Fiber"),
IF(AND(I$95="M3",MOD(I114-1,9)=0),"Coax"," "),  IF(OR(I$95="E",I$95="EMB"),IF(MOD(I114,9)=1,"—",16*I114),IF(OR(I$95="M",I$95="MADI"),(I$92-1)*288+80,
IF(OR(I$95="IPO",I$95="IP out"),IF(MOD(I114-1,18)&lt;=9,"—",16*I114-15),"Err"))))</f>
        <v>—</v>
      </c>
      <c r="K115" s="9" t="str">
        <f>IF(OR(K$95="M3", K$95="S",K$95="",K$95="STD",K$95="A",K$95="AES",K$95="F",K$95="Fiber")," ",IF(OR(K$95="E",K$95="EMB"),IF(MOD(K114,9)=1,"—",16*K114-15),IF(OR(K$95="M",K$95="MADI"),(K$92-1)*288+17,IF(OR(K$95="IPO",K$95="IP out"),IF(MOD(K114-1,18)&lt;=9,"—",16*K114-15),"Err"))))</f>
        <v>—</v>
      </c>
      <c r="L115" s="7" t="str">
        <f>IF(OR(K$95="M3",K$95="S",K$95="",K$95="STD",K$95="A",K$95="AES",K$95="F",K$95="Fiber"),
IF(AND(K$95="M3",MOD(K114-1,9)=0),"Coax"," "),  IF(OR(K$95="E",K$95="EMB"),IF(MOD(K114,9)=1,"—",16*K114),IF(OR(K$95="M",K$95="MADI"),(K$92-1)*288+80,
IF(OR(K$95="IPO",K$95="IP out"),IF(MOD(K114-1,18)&lt;=9,"—",16*K114-15),"Err"))))</f>
        <v>—</v>
      </c>
      <c r="M115" s="9" t="str">
        <f>IF(OR(M$95="M3", M$95="S",M$95="",M$95="STD",M$95="A",M$95="AES",M$95="F",M$95="Fiber")," ",IF(OR(M$95="E",M$95="EMB"),IF(MOD(M114,9)=1,"—",16*M114-15),IF(OR(M$95="M",M$95="MADI"),(M$92-1)*288+17,IF(OR(M$95="IPO",M$95="IP out"),IF(MOD(M114-1,18)&lt;=9,"—",16*M114-15),"Err"))))</f>
        <v>—</v>
      </c>
      <c r="N115" s="7" t="str">
        <f>IF(OR(M$95="M3",M$95="S",M$95="",M$95="STD",M$95="A",M$95="AES",M$95="F",M$95="Fiber"),
IF(AND(M$95="M3",MOD(M114-1,9)=0),"Coax"," "),  IF(OR(M$95="E",M$95="EMB"),IF(MOD(M114,9)=1,"—",16*M114),IF(OR(M$95="M",M$95="MADI"),(M$92-1)*288+80,
IF(OR(M$95="IPO",M$95="IP out"),IF(MOD(M114-1,18)&lt;=9,"—",16*M114-15),"Err"))))</f>
        <v>—</v>
      </c>
      <c r="O115" s="9" t="str">
        <f>IF(OR(O$95="M3", O$95="S",O$95="",O$95="STD",O$95="A",O$95="AES",O$95="F",O$95="Fiber")," ",IF(OR(O$95="E",O$95="EMB"),IF(MOD(O114,9)=1,"—",16*O114-15),IF(OR(O$95="M",O$95="MADI"),(O$92-1)*288+17,IF(OR(O$95="IPO",O$95="IP out"),IF(MOD(O114-1,18)&lt;=9,"—",16*O114-15),"Err"))))</f>
        <v>—</v>
      </c>
      <c r="P115" s="7" t="str">
        <f>IF(OR(O$95="M3",O$95="S",O$95="",O$95="STD",O$95="A",O$95="AES",O$95="F",O$95="Fiber"),
IF(AND(O$95="M3",MOD(O114-1,9)=0),"Coax"," "),  IF(OR(O$95="E",O$95="EMB"),IF(MOD(O114,9)=1,"—",16*O114),IF(OR(O$95="M",O$95="MADI"),(O$92-1)*288+80,
IF(OR(O$95="IPO",O$95="IP out"),IF(MOD(O114-1,18)&lt;=9,"—",16*O114-15),"Err"))))</f>
        <v>—</v>
      </c>
      <c r="Q115" s="9" t="str">
        <f>IF(OR(Q$95="M3", Q$95="S",Q$95="",Q$95="STD",Q$95="A",Q$95="AES",Q$95="F",Q$95="Fiber")," ",IF(OR(Q$95="E",Q$95="EMB"),IF(MOD(Q114,9)=1,"—",16*Q114-15),IF(OR(Q$95="M",Q$95="MADI"),(Q$92-1)*288+17,IF(OR(Q$95="IPO",Q$95="IP out"),IF(MOD(Q114-1,18)&lt;=9,"—",16*Q114-15),"Err"))))</f>
        <v>—</v>
      </c>
      <c r="R115" s="7" t="str">
        <f>IF(OR(Q$95="M3",Q$95="S",Q$95="",Q$95="STD",Q$95="A",Q$95="AES",Q$95="F",Q$95="Fiber"),
IF(AND(Q$95="M3",MOD(Q114-1,9)=0),"Coax"," "),  IF(OR(Q$95="E",Q$95="EMB"),IF(MOD(Q114,9)=1,"—",16*Q114),IF(OR(Q$95="M",Q$95="MADI"),(Q$92-1)*288+80,
IF(OR(Q$95="IPO",Q$95="IP out"),IF(MOD(Q114-1,18)&lt;=9,"—",16*Q114-15),"Err"))))</f>
        <v>—</v>
      </c>
      <c r="S115" s="9" t="str">
        <f>IF(OR(S$95="M3", S$95="S",S$95="",S$95="STD",S$95="A",S$95="AES",S$95="F",S$95="Fiber")," ",IF(OR(S$95="E",S$95="EMB"),IF(MOD(S114,9)=1,"—",16*S114-15),IF(OR(S$95="M",S$95="MADI"),(S$92-1)*288+17,IF(OR(S$95="IPO",S$95="IP out"),IF(MOD(S114-1,18)&lt;=9,"—",16*S114-15),"Err"))))</f>
        <v>—</v>
      </c>
      <c r="T115" s="7" t="str">
        <f>IF(OR(S$95="M3",S$95="S",S$95="",S$95="STD",S$95="A",S$95="AES",S$95="F",S$95="Fiber"),
IF(AND(S$95="M3",MOD(S114-1,9)=0),"Coax"," "),  IF(OR(S$95="E",S$95="EMB"),IF(MOD(S114,9)=1,"—",16*S114),IF(OR(S$95="M",S$95="MADI"),(S$92-1)*288+80,
IF(OR(S$95="IPO",S$95="IP out"),IF(MOD(S114-1,18)&lt;=9,"—",16*S114-15),"Err"))))</f>
        <v>—</v>
      </c>
      <c r="U115" s="9" t="str">
        <f>IF(OR(U$95="M3", U$95="S",U$95="",U$95="STD",U$95="A",U$95="AES",U$95="F",U$95="Fiber")," ",IF(OR(U$95="E",U$95="EMB"),IF(MOD(U114,9)=1,"—",16*U114-15),IF(OR(U$95="M",U$95="MADI"),(U$92-1)*288+17,IF(OR(U$95="IPO",U$95="IP out"),IF(MOD(U114-1,18)&lt;=9,"—",16*U114-15),"Err"))))</f>
        <v>—</v>
      </c>
      <c r="V115" s="7" t="str">
        <f>IF(OR(U$95="M3",U$95="S",U$95="",U$95="STD",U$95="A",U$95="AES",U$95="F",U$95="Fiber"),
IF(AND(U$95="M3",MOD(U114-1,9)=0),"Coax"," "),  IF(OR(U$95="E",U$95="EMB"),IF(MOD(U114,9)=1,"—",16*U114),IF(OR(U$95="M",U$95="MADI"),(U$92-1)*288+80,
IF(OR(U$95="IPO",U$95="IP out"),IF(MOD(U114-1,18)&lt;=9,"—",16*U114-15),"Err"))))</f>
        <v>—</v>
      </c>
      <c r="W115" s="9" t="str">
        <f>IF(OR(W$95="M3", W$95="S",W$95="",W$95="STD",W$95="A",W$95="AES",W$95="F",W$95="Fiber")," ",IF(OR(W$95="E",W$95="EMB"),IF(MOD(W114,9)=1,"—",16*W114-15),IF(OR(W$95="M",W$95="MADI"),(W$92-1)*288+17,IF(OR(W$95="IPO",W$95="IP out"),IF(MOD(W114-1,18)&lt;=9,"—",16*W114-15),"Err"))))</f>
        <v>—</v>
      </c>
      <c r="X115" s="7" t="str">
        <f>IF(OR(W$95="M3",W$95="S",W$95="",W$95="STD",W$95="A",W$95="AES",W$95="F",W$95="Fiber"),
IF(AND(W$95="M3",MOD(W114-1,9)=0),"Coax"," "),  IF(OR(W$95="E",W$95="EMB"),IF(MOD(W114,9)=1,"—",16*W114),IF(OR(W$95="M",W$95="MADI"),(W$92-1)*288+80,
IF(OR(W$95="IPO",W$95="IP out"),IF(MOD(W114-1,18)&lt;=9,"—",16*W114-15),"Err"))))</f>
        <v>—</v>
      </c>
      <c r="Y115" s="9" t="str">
        <f>IF(OR(Y$95="M3", Y$95="S",Y$95="",Y$95="STD",Y$95="A",Y$95="AES",Y$95="F",Y$95="Fiber")," ",IF(OR(Y$95="E",Y$95="EMB"),IF(MOD(Y114,9)=1,"—",16*Y114-15),IF(OR(Y$95="M",Y$95="MADI"),(Y$92-1)*288+17,IF(OR(Y$95="IPO",Y$95="IP out"),IF(MOD(Y114-1,18)&lt;=9,"—",16*Y114-15),"Err"))))</f>
        <v>—</v>
      </c>
      <c r="Z115" s="7" t="str">
        <f>IF(OR(Y$95="M3",Y$95="S",Y$95="",Y$95="STD",Y$95="A",Y$95="AES",Y$95="F",Y$95="Fiber"),
IF(AND(Y$95="M3",MOD(Y114-1,9)=0),"Coax"," "),  IF(OR(Y$95="E",Y$95="EMB"),IF(MOD(Y114,9)=1,"—",16*Y114),IF(OR(Y$95="M",Y$95="MADI"),(Y$92-1)*288+80,
IF(OR(Y$95="IPO",Y$95="IP out"),IF(MOD(Y114-1,18)&lt;=9,"—",16*Y114-15),"Err"))))</f>
        <v>—</v>
      </c>
      <c r="AA115" s="9" t="str">
        <f>IF(OR(AA$95="M3", AA$95="S",AA$95="",AA$95="STD",AA$95="A",AA$95="AES",AA$95="F",AA$95="Fiber")," ",IF(OR(AA$95="E",AA$95="EMB"),IF(MOD(AA114,9)=1,"—",16*AA114-15),IF(OR(AA$95="M",AA$95="MADI"),(AA$92-1)*288+17,IF(OR(AA$95="IPO",AA$95="IP out"),IF(MOD(AA114-1,18)&lt;=9,"—",16*AA114-15),"Err"))))</f>
        <v>—</v>
      </c>
      <c r="AB115" s="7" t="str">
        <f>IF(OR(AA$95="M3",AA$95="S",AA$95="",AA$95="STD",AA$95="A",AA$95="AES",AA$95="F",AA$95="Fiber"),
IF(AND(AA$95="M3",MOD(AA114-1,9)=0),"Coax"," "),  IF(OR(AA$95="E",AA$95="EMB"),IF(MOD(AA114,9)=1,"—",16*AA114),IF(OR(AA$95="M",AA$95="MADI"),(AA$92-1)*288+80,
IF(OR(AA$95="IPO",AA$95="IP out"),IF(MOD(AA114-1,18)&lt;=9,"—",16*AA114-15),"Err"))))</f>
        <v>—</v>
      </c>
      <c r="AC115" s="9" t="str">
        <f>IF(OR(AC$95="M3", AC$95="S",AC$95="",AC$95="STD",AC$95="A",AC$95="AES",AC$95="F",AC$95="Fiber")," ",IF(OR(AC$95="E",AC$95="EMB"),IF(MOD(AC114,9)=1,"—",16*AC114-15),IF(OR(AC$95="M",AC$95="MADI"),(AC$92-1)*288+17,IF(OR(AC$95="IPO",AC$95="IP out"),IF(MOD(AC114-1,18)&lt;=9,"—",16*AC114-15),"Err"))))</f>
        <v>—</v>
      </c>
      <c r="AD115" s="7" t="str">
        <f>IF(OR(AC$95="M3",AC$95="S",AC$95="",AC$95="STD",AC$95="A",AC$95="AES",AC$95="F",AC$95="Fiber"),
IF(AND(AC$95="M3",MOD(AC114-1,9)=0),"Coax"," "),  IF(OR(AC$95="E",AC$95="EMB"),IF(MOD(AC114,9)=1,"—",16*AC114),IF(OR(AC$95="M",AC$95="MADI"),(AC$92-1)*288+80,
IF(OR(AC$95="IPO",AC$95="IP out"),IF(MOD(AC114-1,18)&lt;=9,"—",16*AC114-15),"Err"))))</f>
        <v>—</v>
      </c>
      <c r="AE115" s="9" t="str">
        <f>IF(OR(AE$95="M3", AE$95="S",AE$95="",AE$95="STD",AE$95="A",AE$95="AES",AE$95="F",AE$95="Fiber")," ",IF(OR(AE$95="E",AE$95="EMB"),IF(MOD(AE114,9)=1,"—",16*AE114-15),IF(OR(AE$95="M",AE$95="MADI"),(AE$92-1)*288+17,IF(OR(AE$95="IPO",AE$95="IP out"),IF(MOD(AE114-1,18)&lt;=9,"—",16*AE114-15),"Err"))))</f>
        <v>—</v>
      </c>
      <c r="AF115" s="7" t="str">
        <f>IF(OR(AE$95="M3",AE$95="S",AE$95="",AE$95="STD",AE$95="A",AE$95="AES",AE$95="F",AE$95="Fiber"),
IF(AND(AE$95="M3",MOD(AE114-1,9)=0),"Coax"," "),  IF(OR(AE$95="E",AE$95="EMB"),IF(MOD(AE114,9)=1,"—",16*AE114),IF(OR(AE$95="M",AE$95="MADI"),(AE$92-1)*288+80,
IF(OR(AE$95="IPO",AE$95="IP out"),IF(MOD(AE114-1,18)&lt;=9,"—",16*AE114-15),"Err"))))</f>
        <v>—</v>
      </c>
      <c r="AG115" s="9" t="str">
        <f>IF(OR(AG$95="M3", AG$95="S",AG$95="",AG$95="STD",AG$95="A",AG$95="AES",AG$95="F",AG$95="Fiber")," ",IF(OR(AG$95="E",AG$95="EMB"),IF(MOD(AG114,9)=1,"—",16*AG114-15),IF(OR(AG$95="M",AG$95="MADI"),(AG$92-1)*288+17,IF(OR(AG$95="IPO",AG$95="IP out"),IF(MOD(AG114-1,18)&lt;=9,"—",16*AG114-15),"Err"))))</f>
        <v>—</v>
      </c>
      <c r="AH115" s="7" t="str">
        <f>IF(OR(AG$95="M3",AG$95="S",AG$95="",AG$95="STD",AG$95="A",AG$95="AES",AG$95="F",AG$95="Fiber"),
IF(AND(AG$95="M3",MOD(AG114-1,9)=0),"Coax"," "),  IF(OR(AG$95="E",AG$95="EMB"),IF(MOD(AG114,9)=1,"—",16*AG114),IF(OR(AG$95="M",AG$95="MADI"),(AG$92-1)*288+80,
IF(OR(AG$95="IPO",AG$95="IP out"),IF(MOD(AG114-1,18)&lt;=9,"—",16*AG114-15),"Err"))))</f>
        <v>—</v>
      </c>
      <c r="AI115" s="9" t="str">
        <f>IF(OR(AI$95="M3", AI$95="S",AI$95="",AI$95="STD",AI$95="A",AI$95="AES",AI$95="F",AI$95="Fiber")," ",IF(OR(AI$95="E",AI$95="EMB"),IF(MOD(AI114,9)=1,"—",16*AI114-15),IF(OR(AI$95="M",AI$95="MADI"),(AI$92-1)*288+17,IF(OR(AI$95="IPO",AI$95="IP out"),IF(MOD(AI114-1,18)&lt;=9,"—",16*AI114-15),"Err"))))</f>
        <v xml:space="preserve"> </v>
      </c>
      <c r="AJ115" s="7" t="str">
        <f>IF(OR(AI$95="M3",AI$95="S",AI$95="",AI$95="STD",AI$95="A",AI$95="AES",AI$95="F",AI$95="Fiber"),
IF(AND(AI$95="M3",MOD(AI114-1,9)=0),"Coax"," "),  IF(OR(AI$95="E",AI$95="EMB"),IF(MOD(AI114,9)=1,"—",16*AI114),IF(OR(AI$95="M",AI$95="MADI"),(AI$92-1)*288+80,
IF(OR(AI$95="IPO",AI$95="IP out"),IF(MOD(AI114-1,18)&lt;=9,"—",16*AI114-15),"Err"))))</f>
        <v>Coax</v>
      </c>
      <c r="AK115" s="9" t="str">
        <f>IF(OR(AK$95="M3", AK$95="S",AK$95="",AK$95="STD",AK$95="A",AK$95="AES",AK$95="F",AK$95="Fiber")," ",IF(OR(AK$95="E",AK$95="EMB"),IF(MOD(AK114,9)=1,"—",16*AK114-15),IF(OR(AK$95="M",AK$95="MADI"),(AK$92-1)*288+17,IF(OR(AK$95="IPO",AK$95="IP out"),IF(MOD(AK114-1,18)&lt;=9,"—",16*AK114-15),"Err"))))</f>
        <v xml:space="preserve"> </v>
      </c>
      <c r="AL115" s="7" t="str">
        <f>IF(OR(AK$95="M3",AK$95="S",AK$95="",AK$95="STD",AK$95="A",AK$95="AES",AK$95="F",AK$95="Fiber"),
IF(AND(AK$95="M3",MOD(AK114-1,9)=0),"Coax"," "),  IF(OR(AK$95="E",AK$95="EMB"),IF(MOD(AK114,9)=1,"—",16*AK114),IF(OR(AK$95="M",AK$95="MADI"),(AK$92-1)*288+80,
IF(OR(AK$95="IPO",AK$95="IP out"),IF(MOD(AK114-1,18)&lt;=9,"—",16*AK114-15),"Err"))))</f>
        <v xml:space="preserve"> </v>
      </c>
      <c r="AM115" s="9" t="str">
        <f>IF(OR(AM$95="M3", AM$95="S",AM$95="",AM$95="STD",AM$95="A",AM$95="AES",AM$95="F",AM$95="Fiber")," ",IF(OR(AM$95="E",AM$95="EMB"),IF(MOD(AM114,9)=1,"—",16*AM114-15),IF(OR(AM$95="M",AM$95="MADI"),(AM$92-1)*288+17,IF(OR(AM$95="IPO",AM$95="IP out"),IF(MOD(AM114-1,18)&lt;=9,"—",16*AM114-15),"Err"))))</f>
        <v xml:space="preserve"> </v>
      </c>
      <c r="AN115" s="7" t="str">
        <f>IF(OR(AM$95="M3",AM$95="S",AM$95="",AM$95="STD",AM$95="A",AM$95="AES",AM$95="F",AM$95="Fiber"),
IF(AND(AM$95="M3",MOD(AM114-1,9)=0),"Coax"," "),  IF(OR(AM$95="E",AM$95="EMB"),IF(MOD(AM114,9)=1,"—",16*AM114),IF(OR(AM$95="M",AM$95="MADI"),(AM$92-1)*288+80,
IF(OR(AM$95="IPO",AM$95="IP out"),IF(MOD(AM114-1,18)&lt;=9,"—",16*AM114-15),"Err"))))</f>
        <v xml:space="preserve"> </v>
      </c>
      <c r="AO115" s="9">
        <f>IF(OR(AO$95="M3", AO$95="S",AO$95="",AO$95="STD",AO$95="A",AO$95="AES",AO$95="F",AO$95="Fiber")," ",IF(OR(AO$95="E",AO$95="EMB"),IF(MOD(AO114,9)=1,"—",16*AO114-15),IF(OR(AO$95="M",AO$95="MADI"),(AO$92-1)*288+17,IF(OR(AO$95="IPO",AO$95="IP out"),IF(MOD(AO114-1,18)&lt;=9,"—",16*AO114-15),"Err"))))</f>
        <v>7793</v>
      </c>
      <c r="AP115" s="7">
        <f>IF(OR(AO$95="M3",AO$95="S",AO$95="",AO$95="STD",AO$95="A",AO$95="AES",AO$95="F",AO$95="Fiber"),
IF(AND(AO$95="M3",MOD(AO114-1,9)=0),"Coax"," "),  IF(OR(AO$95="E",AO$95="EMB"),IF(MOD(AO114,9)=1,"—",16*AO114),IF(OR(AO$95="M",AO$95="MADI"),(AO$92-1)*288+80,
IF(OR(AO$95="IPO",AO$95="IP out"),IF(MOD(AO114-1,18)&lt;=9,"—",16*AO114-15),"Err"))))</f>
        <v>7856</v>
      </c>
      <c r="AQ115" s="9" t="str">
        <f>IF(OR(AQ$95="M3", AQ$95="S",AQ$95="",AQ$95="STD",AQ$95="A",AQ$95="AES",AQ$95="F",AQ$95="Fiber")," ",IF(OR(AQ$95="E",AQ$95="EMB"),IF(MOD(AQ114,9)=1,"—",16*AQ114-15),IF(OR(AQ$95="M",AQ$95="MADI"),(AQ$92-1)*288+17,IF(OR(AQ$95="IPO",AQ$95="IP out"),IF(MOD(AQ114-1,18)&lt;=9,"—",16*AQ114-15),"Err"))))</f>
        <v>—</v>
      </c>
      <c r="AR115" s="7" t="str">
        <f>IF(OR(AQ$95="M3",AQ$95="S",AQ$95="",AQ$95="STD",AQ$95="A",AQ$95="AES",AQ$95="F",AQ$95="Fiber"),
IF(AND(AQ$95="M3",MOD(AQ114-1,9)=0),"Coax"," "),  IF(OR(AQ$95="E",AQ$95="EMB"),IF(MOD(AQ114,9)=1,"—",16*AQ114),IF(OR(AQ$95="M",AQ$95="MADI"),(AQ$92-1)*288+80,
IF(OR(AQ$95="IPO",AQ$95="IP out"),IF(MOD(AQ114-1,18)&lt;=9,"—",16*AQ114-15),"Err"))))</f>
        <v>—</v>
      </c>
      <c r="AS115" s="9" t="str">
        <f>IF(OR(AS$95="M3", AS$95="S",AS$95="",AS$95="STD",AS$95="A",AS$95="AES",AS$95="F",AS$95="Fiber")," ",IF(OR(AS$95="E",AS$95="EMB"),IF(MOD(AS114,9)=1,"—",16*AS114-15),IF(OR(AS$95="M",AS$95="MADI"),(AS$92-1)*288+17,IF(OR(AS$95="IPO",AS$95="IP out"),IF(MOD(AS114-1,18)&lt;=9,"—",16*AS114-15),"Err"))))</f>
        <v xml:space="preserve"> </v>
      </c>
      <c r="AT115" s="7" t="str">
        <f>IF(OR(AS$95="M3",AS$95="S",AS$95="",AS$95="STD",AS$95="A",AS$95="AES",AS$95="F",AS$95="Fiber"),
IF(AND(AS$95="M3",MOD(AS114-1,9)=0),"Coax"," "),  IF(OR(AS$95="E",AS$95="EMB"),IF(MOD(AS114,9)=1,"—",16*AS114),IF(OR(AS$95="M",AS$95="MADI"),(AS$92-1)*288+80,
IF(OR(AS$95="IPO",AS$95="IP out"),IF(MOD(AS114-1,18)&lt;=9,"—",16*AS114-15),"Err"))))</f>
        <v xml:space="preserve"> </v>
      </c>
      <c r="AU115" s="9" t="str">
        <f>IF(OR(AU$95="M3", AU$95="S",AU$95="",AU$95="STD",AU$95="A",AU$95="AES",AU$95="F",AU$95="Fiber")," ",IF(OR(AU$95="E",AU$95="EMB"),IF(MOD(AU114,9)=1,"—",16*AU114-15),IF(OR(AU$95="M",AU$95="MADI"),(AU$92-1)*288+17,IF(OR(AU$95="IPO",AU$95="IP out"),IF(MOD(AU114-1,18)&lt;=9,"—",16*AU114-15),"Err"))))</f>
        <v xml:space="preserve"> </v>
      </c>
      <c r="AV115" s="7" t="str">
        <f>IF(OR(AU$95="M3",AU$95="S",AU$95="",AU$95="STD",AU$95="A",AU$95="AES",AU$95="F",AU$95="Fiber"),
IF(AND(AU$95="M3",MOD(AU114-1,9)=0),"Coax"," "),  IF(OR(AU$95="E",AU$95="EMB"),IF(MOD(AU114,9)=1,"—",16*AU114),IF(OR(AU$95="M",AU$95="MADI"),(AU$92-1)*288+80,
IF(OR(AU$95="IPO",AU$95="IP out"),IF(MOD(AU114-1,18)&lt;=9,"—",16*AU114-15),"Err"))))</f>
        <v xml:space="preserve"> </v>
      </c>
      <c r="AW115" s="9" t="str">
        <f>IF(OR(AW$95="M3", AW$95="S",AW$95="",AW$95="STD",AW$95="A",AW$95="AES",AW$95="F",AW$95="Fiber")," ",IF(OR(AW$95="E",AW$95="EMB"),IF(MOD(AW114,9)=1,"—",16*AW114-15),IF(OR(AW$95="M",AW$95="MADI"),(AW$92-1)*288+17,IF(OR(AW$95="IPO",AW$95="IP out"),IF(MOD(AW114-1,18)&lt;=9,"—",16*AW114-15),"Err"))))</f>
        <v>—</v>
      </c>
      <c r="AX115" s="7" t="str">
        <f>IF(OR(AW$95="M3",AW$95="S",AW$95="",AW$95="STD",AW$95="A",AW$95="AES",AW$95="F",AW$95="Fiber"),
IF(AND(AW$95="M3",MOD(AW114-1,9)=0),"Coax"," "),  IF(OR(AW$95="E",AW$95="EMB"),IF(MOD(AW114,9)=1,"—",16*AW114),IF(OR(AW$95="M",AW$95="MADI"),(AW$92-1)*288+80,
IF(OR(AW$95="IPO",AW$95="IP out"),IF(MOD(AW114-1,18)&lt;=9,"—",16*AW114-15),"Err"))))</f>
        <v>—</v>
      </c>
      <c r="AY115" s="9" t="str">
        <f>IF(OR(AY$95="M3", AY$95="S",AY$95="",AY$95="STD",AY$95="A",AY$95="AES",AY$95="F",AY$95="Fiber")," ",IF(OR(AY$95="E",AY$95="EMB"),IF(MOD(AY114,9)=1,"—",16*AY114-15),IF(OR(AY$95="M",AY$95="MADI"),(AY$92-1)*288+17,IF(OR(AY$95="IPO",AY$95="IP out"),IF(MOD(AY114-1,18)&lt;=9,"—",16*AY114-15),"Err"))))</f>
        <v xml:space="preserve"> </v>
      </c>
      <c r="AZ115" s="7" t="str">
        <f>IF(OR(AY$95="M3",AY$95="S",AY$95="",AY$95="STD",AY$95="A",AY$95="AES",AY$95="F",AY$95="Fiber"),
IF(AND(AY$95="M3",MOD(AY114-1,9)=0),"Coax"," "),  IF(OR(AY$95="E",AY$95="EMB"),IF(MOD(AY114,9)=1,"—",16*AY114),IF(OR(AY$95="M",AY$95="MADI"),(AY$92-1)*288+80,
IF(OR(AY$95="IPO",AY$95="IP out"),IF(MOD(AY114-1,18)&lt;=9,"—",16*AY114-15),"Err"))))</f>
        <v>Coax</v>
      </c>
      <c r="BA115" s="9" t="str">
        <f>IF(OR(BA$95="M3", BA$95="S",BA$95="",BA$95="STD",BA$95="A",BA$95="AES",BA$95="F",BA$95="Fiber")," ",IF(OR(BA$95="E",BA$95="EMB"),IF(MOD(BA114,9)=1,"—",16*BA114-15),IF(OR(BA$95="M",BA$95="MADI"),(BA$92-1)*288+17,IF(OR(BA$95="IPO",BA$95="IP out"),IF(MOD(BA114-1,18)&lt;=9,"—",16*BA114-15),"Err"))))</f>
        <v xml:space="preserve"> </v>
      </c>
      <c r="BB115" s="7" t="str">
        <f>IF(OR(BA$95="M3",BA$95="S",BA$95="",BA$95="STD",BA$95="A",BA$95="AES",BA$95="F",BA$95="Fiber"),
IF(AND(BA$95="M3",MOD(BA114-1,9)=0),"Coax"," "),  IF(OR(BA$95="E",BA$95="EMB"),IF(MOD(BA114,9)=1,"—",16*BA114),IF(OR(BA$95="M",BA$95="MADI"),(BA$92-1)*288+80,
IF(OR(BA$95="IPO",BA$95="IP out"),IF(MOD(BA114-1,18)&lt;=9,"—",16*BA114-15),"Err"))))</f>
        <v xml:space="preserve"> </v>
      </c>
      <c r="BC115" s="9" t="str">
        <f>IF(OR(BC$95="M3", BC$95="S",BC$95="",BC$95="STD",BC$95="A",BC$95="AES",BC$95="F",BC$95="Fiber")," ",IF(OR(BC$95="E",BC$95="EMB"),IF(MOD(BC114,9)=1,"—",16*BC114-15),IF(OR(BC$95="M",BC$95="MADI"),(BC$92-1)*288+17,IF(OR(BC$95="IPO",BC$95="IP out"),IF(MOD(BC114-1,18)&lt;=9,"—",16*BC114-15),"Err"))))</f>
        <v xml:space="preserve"> </v>
      </c>
      <c r="BD115" s="7" t="str">
        <f>IF(OR(BC$95="M3",BC$95="S",BC$95="",BC$95="STD",BC$95="A",BC$95="AES",BC$95="F",BC$95="Fiber"),
IF(AND(BC$95="M3",MOD(BC114-1,9)=0),"Coax"," "),  IF(OR(BC$95="E",BC$95="EMB"),IF(MOD(BC114,9)=1,"—",16*BC114),IF(OR(BC$95="M",BC$95="MADI"),(BC$92-1)*288+80,
IF(OR(BC$95="IPO",BC$95="IP out"),IF(MOD(BC114-1,18)&lt;=9,"—",16*BC114-15),"Err"))))</f>
        <v xml:space="preserve"> </v>
      </c>
      <c r="BE115" s="9">
        <f>IF(OR(BE$95="M3", BE$95="S",BE$95="",BE$95="STD",BE$95="A",BE$95="AES",BE$95="F",BE$95="Fiber")," ",IF(OR(BE$95="E",BE$95="EMB"),IF(MOD(BE114,9)=1,"—",16*BE114-15),IF(OR(BE$95="M",BE$95="MADI"),(BE$92-1)*288+17,IF(OR(BE$95="IPO",BE$95="IP out"),IF(MOD(BE114-1,18)&lt;=9,"—",16*BE114-15),"Err"))))</f>
        <v>3185</v>
      </c>
      <c r="BF115" s="7">
        <f>IF(OR(BE$95="M3",BE$95="S",BE$95="",BE$95="STD",BE$95="A",BE$95="AES",BE$95="F",BE$95="Fiber"),
IF(AND(BE$95="M3",MOD(BE114-1,9)=0),"Coax"," "),  IF(OR(BE$95="E",BE$95="EMB"),IF(MOD(BE114,9)=1,"—",16*BE114),IF(OR(BE$95="M",BE$95="MADI"),(BE$92-1)*288+80,
IF(OR(BE$95="IPO",BE$95="IP out"),IF(MOD(BE114-1,18)&lt;=9,"—",16*BE114-15),"Err"))))</f>
        <v>3248</v>
      </c>
      <c r="BG115" s="9" t="str">
        <f>IF(OR(BG$95="M3", BG$95="S",BG$95="",BG$95="STD",BG$95="A",BG$95="AES",BG$95="F",BG$95="Fiber")," ",IF(OR(BG$95="E",BG$95="EMB"),IF(MOD(BG114,9)=1,"—",16*BG114-15),IF(OR(BG$95="M",BG$95="MADI"),(BG$92-1)*288+17,IF(OR(BG$95="IPO",BG$95="IP out"),IF(MOD(BG114-1,18)&lt;=9,"—",16*BG114-15),"Err"))))</f>
        <v>—</v>
      </c>
      <c r="BH115" s="7" t="str">
        <f>IF(OR(BG$95="M3",BG$95="S",BG$95="",BG$95="STD",BG$95="A",BG$95="AES",BG$95="F",BG$95="Fiber"),
IF(AND(BG$95="M3",MOD(BG114-1,9)=0),"Coax"," "),  IF(OR(BG$95="E",BG$95="EMB"),IF(MOD(BG114,9)=1,"—",16*BG114),IF(OR(BG$95="M",BG$95="MADI"),(BG$92-1)*288+80,
IF(OR(BG$95="IPO",BG$95="IP out"),IF(MOD(BG114-1,18)&lt;=9,"—",16*BG114-15),"Err"))))</f>
        <v>—</v>
      </c>
      <c r="BI115" s="9" t="str">
        <f>IF(OR(BI$95="M3", BI$95="S",BI$95="",BI$95="STD",BI$95="A",BI$95="AES",BI$95="F",BI$95="Fiber")," ",IF(OR(BI$95="E",BI$95="EMB"),IF(MOD(BI114,9)=1,"—",16*BI114-15),IF(OR(BI$95="M",BI$95="MADI"),(BI$92-1)*288+17,IF(OR(BI$95="IPO",BI$95="IP out"),IF(MOD(BI114-1,18)&lt;=9,"—",16*BI114-15),"Err"))))</f>
        <v xml:space="preserve"> </v>
      </c>
      <c r="BJ115" s="7" t="str">
        <f>IF(OR(BI$95="M3",BI$95="S",BI$95="",BI$95="STD",BI$95="A",BI$95="AES",BI$95="F",BI$95="Fiber"),
IF(AND(BI$95="M3",MOD(BI114-1,9)=0),"Coax"," "),  IF(OR(BI$95="E",BI$95="EMB"),IF(MOD(BI114,9)=1,"—",16*BI114),IF(OR(BI$95="M",BI$95="MADI"),(BI$92-1)*288+80,
IF(OR(BI$95="IPO",BI$95="IP out"),IF(MOD(BI114-1,18)&lt;=9,"—",16*BI114-15),"Err"))))</f>
        <v xml:space="preserve"> </v>
      </c>
      <c r="BK115" s="9" t="str">
        <f>IF(OR(BK$95="M3", BK$95="S",BK$95="",BK$95="STD",BK$95="A",BK$95="AES",BK$95="F",BK$95="Fiber")," ",IF(OR(BK$95="E",BK$95="EMB"),IF(MOD(BK114,9)=1,"—",16*BK114-15),IF(OR(BK$95="M",BK$95="MADI"),(BK$92-1)*288+17,IF(OR(BK$95="IPO",BK$95="IP out"),IF(MOD(BK114-1,18)&lt;=9,"—",16*BK114-15),"Err"))))</f>
        <v xml:space="preserve"> </v>
      </c>
      <c r="BL115" s="7" t="str">
        <f>IF(OR(BK$95="M3",BK$95="S",BK$95="",BK$95="STD",BK$95="A",BK$95="AES",BK$95="F",BK$95="Fiber"),
IF(AND(BK$95="M3",MOD(BK114-1,9)=0),"Coax"," "),  IF(OR(BK$95="E",BK$95="EMB"),IF(MOD(BK114,9)=1,"—",16*BK114),IF(OR(BK$95="M",BK$95="MADI"),(BK$92-1)*288+80,
IF(OR(BK$95="IPO",BK$95="IP out"),IF(MOD(BK114-1,18)&lt;=9,"—",16*BK114-15),"Err"))))</f>
        <v xml:space="preserve"> </v>
      </c>
      <c r="BM115" s="11"/>
      <c r="BN115" s="14"/>
    </row>
    <row r="116" spans="1:66" x14ac:dyDescent="0.25">
      <c r="A116" s="41">
        <f>(A$92)*18-7</f>
        <v>1145</v>
      </c>
      <c r="B116" s="42"/>
      <c r="C116" s="41">
        <f>(C$92)*18-7</f>
        <v>1127</v>
      </c>
      <c r="D116" s="42"/>
      <c r="E116" s="41">
        <f>(E$92)*18-7</f>
        <v>1109</v>
      </c>
      <c r="F116" s="42"/>
      <c r="G116" s="41">
        <f>(G$92)*18-7</f>
        <v>1091</v>
      </c>
      <c r="H116" s="42"/>
      <c r="I116" s="41">
        <f>(I$92)*18-7</f>
        <v>1073</v>
      </c>
      <c r="J116" s="42"/>
      <c r="K116" s="41">
        <f>(K$92)*18-7</f>
        <v>1055</v>
      </c>
      <c r="L116" s="42"/>
      <c r="M116" s="41">
        <f>(M$92)*18-7</f>
        <v>1037</v>
      </c>
      <c r="N116" s="42"/>
      <c r="O116" s="41">
        <f>(O$92)*18-7</f>
        <v>1019</v>
      </c>
      <c r="P116" s="42"/>
      <c r="Q116" s="10">
        <f>(Q$92)*18-7</f>
        <v>857</v>
      </c>
      <c r="R116" s="39"/>
      <c r="S116" s="10">
        <f>(S$92)*18-7</f>
        <v>839</v>
      </c>
      <c r="T116" s="39"/>
      <c r="U116" s="10">
        <f>(U$92)*18-7</f>
        <v>821</v>
      </c>
      <c r="V116" s="39"/>
      <c r="W116" s="10">
        <f>(W$92)*18-7</f>
        <v>803</v>
      </c>
      <c r="X116" s="39"/>
      <c r="Y116" s="10">
        <f>(Y$92)*18-7</f>
        <v>785</v>
      </c>
      <c r="Z116" s="39"/>
      <c r="AA116" s="10">
        <f>(AA$92)*18-7</f>
        <v>767</v>
      </c>
      <c r="AB116" s="39"/>
      <c r="AC116" s="10">
        <f>(AC$92)*18-7</f>
        <v>749</v>
      </c>
      <c r="AD116" s="39"/>
      <c r="AE116" s="10">
        <f>(AE$92)*18-7</f>
        <v>731</v>
      </c>
      <c r="AF116" s="39"/>
      <c r="AG116" s="10">
        <f>(AG$92)*18-7</f>
        <v>569</v>
      </c>
      <c r="AH116" s="39"/>
      <c r="AI116" s="10">
        <f>(AI$92)*18-7</f>
        <v>551</v>
      </c>
      <c r="AJ116" s="39"/>
      <c r="AK116" s="10">
        <f>(AK$92)*18-7</f>
        <v>533</v>
      </c>
      <c r="AL116" s="39"/>
      <c r="AM116" s="10">
        <f>(AM$92)*18-7</f>
        <v>515</v>
      </c>
      <c r="AN116" s="39"/>
      <c r="AO116" s="10">
        <f>(AO$92)*18-7</f>
        <v>497</v>
      </c>
      <c r="AP116" s="39"/>
      <c r="AQ116" s="10">
        <f>(AQ$92)*18-7</f>
        <v>479</v>
      </c>
      <c r="AR116" s="39"/>
      <c r="AS116" s="10">
        <f>(AS$92)*18-7</f>
        <v>461</v>
      </c>
      <c r="AT116" s="39"/>
      <c r="AU116" s="10">
        <f>(AU$92)*18-7</f>
        <v>443</v>
      </c>
      <c r="AV116" s="39"/>
      <c r="AW116" s="10">
        <f>(AW$92)*18-7</f>
        <v>281</v>
      </c>
      <c r="AX116" s="39"/>
      <c r="AY116" s="10">
        <f>(AY$92)*18-7</f>
        <v>263</v>
      </c>
      <c r="AZ116" s="39"/>
      <c r="BA116" s="10">
        <f>(BA$92)*18-7</f>
        <v>245</v>
      </c>
      <c r="BB116" s="39"/>
      <c r="BC116" s="10">
        <f>(BC$92)*18-7</f>
        <v>227</v>
      </c>
      <c r="BD116" s="39"/>
      <c r="BE116" s="10">
        <f>(BE$92)*18-7</f>
        <v>209</v>
      </c>
      <c r="BF116" s="39"/>
      <c r="BG116" s="10">
        <f>(BG$92)*18-7</f>
        <v>191</v>
      </c>
      <c r="BH116" s="39"/>
      <c r="BI116" s="10">
        <f>(BI$92)*18-7</f>
        <v>173</v>
      </c>
      <c r="BJ116" s="39"/>
      <c r="BK116" s="10">
        <f>(BK$92)*18-7</f>
        <v>155</v>
      </c>
      <c r="BL116" s="26"/>
      <c r="BM116" s="3"/>
      <c r="BN116" s="13"/>
    </row>
    <row r="117" spans="1:66" x14ac:dyDescent="0.25">
      <c r="A117" s="9">
        <f>IF(OR(A$95="M3", A$95="S",A$95="",A$95="STD",A$95="A",A$95="AES",A$95="F",A$95="Fiber")," ",IF(OR(A$95="E",A$95="EMB"),IF(MOD(A116,9)=1,"—",16*A116-15),IF(OR(A$95="M",A$95="MADI"),(A$92-1)*288+17,IF(OR(A$95="IPO",A$95="IP out"),IF(MOD(A116-1,18)&lt;=9,"—",16*A116-15),"Err"))))</f>
        <v>18305</v>
      </c>
      <c r="B117" s="7">
        <f>IF(OR(A$95="M3",A$95="S",A$95="",A$95="STD",A$95="A",A$95="AES",A$95="F",A$95="Fiber"),
IF(AND(A$95="M3",MOD(A116-1,9)=0),"Coax"," "),  IF(OR(A$95="E",A$95="EMB"),IF(MOD(A116,9)=1,"—",16*A116),IF(OR(A$95="M",A$95="MADI"),(A$92-1)*288+80,
IF(OR(A$95="IPO",A$95="IP out"),IF(MOD(A116-1,18)&lt;=9,"—",16*A116-15),"Err"))))</f>
        <v>18305</v>
      </c>
      <c r="C117" s="9">
        <f>IF(OR(C$95="M3", C$95="S",C$95="",C$95="STD",C$95="A",C$95="AES",C$95="F",C$95="Fiber")," ",IF(OR(C$95="E",C$95="EMB"),IF(MOD(C116,9)=1,"—",16*C116-15),IF(OR(C$95="M",C$95="MADI"),(C$92-1)*288+17,IF(OR(C$95="IPO",C$95="IP out"),IF(MOD(C116-1,18)&lt;=9,"—",16*C116-15),"Err"))))</f>
        <v>18017</v>
      </c>
      <c r="D117" s="7">
        <f>IF(OR(C$95="M3",C$95="S",C$95="",C$95="STD",C$95="A",C$95="AES",C$95="F",C$95="Fiber"),
IF(AND(C$95="M3",MOD(C116-1,9)=0),"Coax"," "),  IF(OR(C$95="E",C$95="EMB"),IF(MOD(C116,9)=1,"—",16*C116),IF(OR(C$95="M",C$95="MADI"),(C$92-1)*288+80,
IF(OR(C$95="IPO",C$95="IP out"),IF(MOD(C116-1,18)&lt;=9,"—",16*C116-15),"Err"))))</f>
        <v>18017</v>
      </c>
      <c r="E117" s="9">
        <f>IF(OR(E$95="M3", E$95="S",E$95="",E$95="STD",E$95="A",E$95="AES",E$95="F",E$95="Fiber")," ",IF(OR(E$95="E",E$95="EMB"),IF(MOD(E116,9)=1,"—",16*E116-15),IF(OR(E$95="M",E$95="MADI"),(E$92-1)*288+17,IF(OR(E$95="IPO",E$95="IP out"),IF(MOD(E116-1,18)&lt;=9,"—",16*E116-15),"Err"))))</f>
        <v>17729</v>
      </c>
      <c r="F117" s="7">
        <f>IF(OR(E$95="M3",E$95="S",E$95="",E$95="STD",E$95="A",E$95="AES",E$95="F",E$95="Fiber"),
IF(AND(E$95="M3",MOD(E116-1,9)=0),"Coax"," "),  IF(OR(E$95="E",E$95="EMB"),IF(MOD(E116,9)=1,"—",16*E116),IF(OR(E$95="M",E$95="MADI"),(E$92-1)*288+80,
IF(OR(E$95="IPO",E$95="IP out"),IF(MOD(E116-1,18)&lt;=9,"—",16*E116-15),"Err"))))</f>
        <v>17729</v>
      </c>
      <c r="G117" s="9">
        <f>IF(OR(G$95="M3", G$95="S",G$95="",G$95="STD",G$95="A",G$95="AES",G$95="F",G$95="Fiber")," ",IF(OR(G$95="E",G$95="EMB"),IF(MOD(G116,9)=1,"—",16*G116-15),IF(OR(G$95="M",G$95="MADI"),(G$92-1)*288+17,IF(OR(G$95="IPO",G$95="IP out"),IF(MOD(G116-1,18)&lt;=9,"—",16*G116-15),"Err"))))</f>
        <v>17441</v>
      </c>
      <c r="H117" s="7">
        <f>IF(OR(G$95="M3",G$95="S",G$95="",G$95="STD",G$95="A",G$95="AES",G$95="F",G$95="Fiber"),
IF(AND(G$95="M3",MOD(G116-1,9)=0),"Coax"," "),  IF(OR(G$95="E",G$95="EMB"),IF(MOD(G116,9)=1,"—",16*G116),IF(OR(G$95="M",G$95="MADI"),(G$92-1)*288+80,
IF(OR(G$95="IPO",G$95="IP out"),IF(MOD(G116-1,18)&lt;=9,"—",16*G116-15),"Err"))))</f>
        <v>17441</v>
      </c>
      <c r="I117" s="9">
        <f>IF(OR(I$95="M3", I$95="S",I$95="",I$95="STD",I$95="A",I$95="AES",I$95="F",I$95="Fiber")," ",IF(OR(I$95="E",I$95="EMB"),IF(MOD(I116,9)=1,"—",16*I116-15),IF(OR(I$95="M",I$95="MADI"),(I$92-1)*288+17,IF(OR(I$95="IPO",I$95="IP out"),IF(MOD(I116-1,18)&lt;=9,"—",16*I116-15),"Err"))))</f>
        <v>17153</v>
      </c>
      <c r="J117" s="7">
        <f>IF(OR(I$95="M3",I$95="S",I$95="",I$95="STD",I$95="A",I$95="AES",I$95="F",I$95="Fiber"),
IF(AND(I$95="M3",MOD(I116-1,9)=0),"Coax"," "),  IF(OR(I$95="E",I$95="EMB"),IF(MOD(I116,9)=1,"—",16*I116),IF(OR(I$95="M",I$95="MADI"),(I$92-1)*288+80,
IF(OR(I$95="IPO",I$95="IP out"),IF(MOD(I116-1,18)&lt;=9,"—",16*I116-15),"Err"))))</f>
        <v>17153</v>
      </c>
      <c r="K117" s="9">
        <f>IF(OR(K$95="M3", K$95="S",K$95="",K$95="STD",K$95="A",K$95="AES",K$95="F",K$95="Fiber")," ",IF(OR(K$95="E",K$95="EMB"),IF(MOD(K116,9)=1,"—",16*K116-15),IF(OR(K$95="M",K$95="MADI"),(K$92-1)*288+17,IF(OR(K$95="IPO",K$95="IP out"),IF(MOD(K116-1,18)&lt;=9,"—",16*K116-15),"Err"))))</f>
        <v>16865</v>
      </c>
      <c r="L117" s="7">
        <f>IF(OR(K$95="M3",K$95="S",K$95="",K$95="STD",K$95="A",K$95="AES",K$95="F",K$95="Fiber"),
IF(AND(K$95="M3",MOD(K116-1,9)=0),"Coax"," "),  IF(OR(K$95="E",K$95="EMB"),IF(MOD(K116,9)=1,"—",16*K116),IF(OR(K$95="M",K$95="MADI"),(K$92-1)*288+80,
IF(OR(K$95="IPO",K$95="IP out"),IF(MOD(K116-1,18)&lt;=9,"—",16*K116-15),"Err"))))</f>
        <v>16865</v>
      </c>
      <c r="M117" s="9">
        <f>IF(OR(M$95="M3", M$95="S",M$95="",M$95="STD",M$95="A",M$95="AES",M$95="F",M$95="Fiber")," ",IF(OR(M$95="E",M$95="EMB"),IF(MOD(M116,9)=1,"—",16*M116-15),IF(OR(M$95="M",M$95="MADI"),(M$92-1)*288+17,IF(OR(M$95="IPO",M$95="IP out"),IF(MOD(M116-1,18)&lt;=9,"—",16*M116-15),"Err"))))</f>
        <v>16577</v>
      </c>
      <c r="N117" s="7">
        <f>IF(OR(M$95="M3",M$95="S",M$95="",M$95="STD",M$95="A",M$95="AES",M$95="F",M$95="Fiber"),
IF(AND(M$95="M3",MOD(M116-1,9)=0),"Coax"," "),  IF(OR(M$95="E",M$95="EMB"),IF(MOD(M116,9)=1,"—",16*M116),IF(OR(M$95="M",M$95="MADI"),(M$92-1)*288+80,
IF(OR(M$95="IPO",M$95="IP out"),IF(MOD(M116-1,18)&lt;=9,"—",16*M116-15),"Err"))))</f>
        <v>16577</v>
      </c>
      <c r="O117" s="9">
        <f>IF(OR(O$95="M3", O$95="S",O$95="",O$95="STD",O$95="A",O$95="AES",O$95="F",O$95="Fiber")," ",IF(OR(O$95="E",O$95="EMB"),IF(MOD(O116,9)=1,"—",16*O116-15),IF(OR(O$95="M",O$95="MADI"),(O$92-1)*288+17,IF(OR(O$95="IPO",O$95="IP out"),IF(MOD(O116-1,18)&lt;=9,"—",16*O116-15),"Err"))))</f>
        <v>16289</v>
      </c>
      <c r="P117" s="7">
        <f>IF(OR(O$95="M3",O$95="S",O$95="",O$95="STD",O$95="A",O$95="AES",O$95="F",O$95="Fiber"),
IF(AND(O$95="M3",MOD(O116-1,9)=0),"Coax"," "),  IF(OR(O$95="E",O$95="EMB"),IF(MOD(O116,9)=1,"—",16*O116),IF(OR(O$95="M",O$95="MADI"),(O$92-1)*288+80,
IF(OR(O$95="IPO",O$95="IP out"),IF(MOD(O116-1,18)&lt;=9,"—",16*O116-15),"Err"))))</f>
        <v>16289</v>
      </c>
      <c r="Q117" s="9">
        <f>IF(OR(Q$95="M3", Q$95="S",Q$95="",Q$95="STD",Q$95="A",Q$95="AES",Q$95="F",Q$95="Fiber")," ",IF(OR(Q$95="E",Q$95="EMB"),IF(MOD(Q116,9)=1,"—",16*Q116-15),IF(OR(Q$95="M",Q$95="MADI"),(Q$92-1)*288+17,IF(OR(Q$95="IPO",Q$95="IP out"),IF(MOD(Q116-1,18)&lt;=9,"—",16*Q116-15),"Err"))))</f>
        <v>13697</v>
      </c>
      <c r="R117" s="7">
        <f>IF(OR(Q$95="M3",Q$95="S",Q$95="",Q$95="STD",Q$95="A",Q$95="AES",Q$95="F",Q$95="Fiber"),
IF(AND(Q$95="M3",MOD(Q116-1,9)=0),"Coax"," "),  IF(OR(Q$95="E",Q$95="EMB"),IF(MOD(Q116,9)=1,"—",16*Q116),IF(OR(Q$95="M",Q$95="MADI"),(Q$92-1)*288+80,
IF(OR(Q$95="IPO",Q$95="IP out"),IF(MOD(Q116-1,18)&lt;=9,"—",16*Q116-15),"Err"))))</f>
        <v>13697</v>
      </c>
      <c r="S117" s="9">
        <f>IF(OR(S$95="M3", S$95="S",S$95="",S$95="STD",S$95="A",S$95="AES",S$95="F",S$95="Fiber")," ",IF(OR(S$95="E",S$95="EMB"),IF(MOD(S116,9)=1,"—",16*S116-15),IF(OR(S$95="M",S$95="MADI"),(S$92-1)*288+17,IF(OR(S$95="IPO",S$95="IP out"),IF(MOD(S116-1,18)&lt;=9,"—",16*S116-15),"Err"))))</f>
        <v>13409</v>
      </c>
      <c r="T117" s="7">
        <f>IF(OR(S$95="M3",S$95="S",S$95="",S$95="STD",S$95="A",S$95="AES",S$95="F",S$95="Fiber"),
IF(AND(S$95="M3",MOD(S116-1,9)=0),"Coax"," "),  IF(OR(S$95="E",S$95="EMB"),IF(MOD(S116,9)=1,"—",16*S116),IF(OR(S$95="M",S$95="MADI"),(S$92-1)*288+80,
IF(OR(S$95="IPO",S$95="IP out"),IF(MOD(S116-1,18)&lt;=9,"—",16*S116-15),"Err"))))</f>
        <v>13409</v>
      </c>
      <c r="U117" s="9">
        <f>IF(OR(U$95="M3", U$95="S",U$95="",U$95="STD",U$95="A",U$95="AES",U$95="F",U$95="Fiber")," ",IF(OR(U$95="E",U$95="EMB"),IF(MOD(U116,9)=1,"—",16*U116-15),IF(OR(U$95="M",U$95="MADI"),(U$92-1)*288+17,IF(OR(U$95="IPO",U$95="IP out"),IF(MOD(U116-1,18)&lt;=9,"—",16*U116-15),"Err"))))</f>
        <v>13121</v>
      </c>
      <c r="V117" s="7">
        <f>IF(OR(U$95="M3",U$95="S",U$95="",U$95="STD",U$95="A",U$95="AES",U$95="F",U$95="Fiber"),
IF(AND(U$95="M3",MOD(U116-1,9)=0),"Coax"," "),  IF(OR(U$95="E",U$95="EMB"),IF(MOD(U116,9)=1,"—",16*U116),IF(OR(U$95="M",U$95="MADI"),(U$92-1)*288+80,
IF(OR(U$95="IPO",U$95="IP out"),IF(MOD(U116-1,18)&lt;=9,"—",16*U116-15),"Err"))))</f>
        <v>13121</v>
      </c>
      <c r="W117" s="9">
        <f>IF(OR(W$95="M3", W$95="S",W$95="",W$95="STD",W$95="A",W$95="AES",W$95="F",W$95="Fiber")," ",IF(OR(W$95="E",W$95="EMB"),IF(MOD(W116,9)=1,"—",16*W116-15),IF(OR(W$95="M",W$95="MADI"),(W$92-1)*288+17,IF(OR(W$95="IPO",W$95="IP out"),IF(MOD(W116-1,18)&lt;=9,"—",16*W116-15),"Err"))))</f>
        <v>12833</v>
      </c>
      <c r="X117" s="7">
        <f>IF(OR(W$95="M3",W$95="S",W$95="",W$95="STD",W$95="A",W$95="AES",W$95="F",W$95="Fiber"),
IF(AND(W$95="M3",MOD(W116-1,9)=0),"Coax"," "),  IF(OR(W$95="E",W$95="EMB"),IF(MOD(W116,9)=1,"—",16*W116),IF(OR(W$95="M",W$95="MADI"),(W$92-1)*288+80,
IF(OR(W$95="IPO",W$95="IP out"),IF(MOD(W116-1,18)&lt;=9,"—",16*W116-15),"Err"))))</f>
        <v>12833</v>
      </c>
      <c r="Y117" s="9">
        <f>IF(OR(Y$95="M3", Y$95="S",Y$95="",Y$95="STD",Y$95="A",Y$95="AES",Y$95="F",Y$95="Fiber")," ",IF(OR(Y$95="E",Y$95="EMB"),IF(MOD(Y116,9)=1,"—",16*Y116-15),IF(OR(Y$95="M",Y$95="MADI"),(Y$92-1)*288+17,IF(OR(Y$95="IPO",Y$95="IP out"),IF(MOD(Y116-1,18)&lt;=9,"—",16*Y116-15),"Err"))))</f>
        <v>12545</v>
      </c>
      <c r="Z117" s="7">
        <f>IF(OR(Y$95="M3",Y$95="S",Y$95="",Y$95="STD",Y$95="A",Y$95="AES",Y$95="F",Y$95="Fiber"),
IF(AND(Y$95="M3",MOD(Y116-1,9)=0),"Coax"," "),  IF(OR(Y$95="E",Y$95="EMB"),IF(MOD(Y116,9)=1,"—",16*Y116),IF(OR(Y$95="M",Y$95="MADI"),(Y$92-1)*288+80,
IF(OR(Y$95="IPO",Y$95="IP out"),IF(MOD(Y116-1,18)&lt;=9,"—",16*Y116-15),"Err"))))</f>
        <v>12545</v>
      </c>
      <c r="AA117" s="9">
        <f>IF(OR(AA$95="M3", AA$95="S",AA$95="",AA$95="STD",AA$95="A",AA$95="AES",AA$95="F",AA$95="Fiber")," ",IF(OR(AA$95="E",AA$95="EMB"),IF(MOD(AA116,9)=1,"—",16*AA116-15),IF(OR(AA$95="M",AA$95="MADI"),(AA$92-1)*288+17,IF(OR(AA$95="IPO",AA$95="IP out"),IF(MOD(AA116-1,18)&lt;=9,"—",16*AA116-15),"Err"))))</f>
        <v>12257</v>
      </c>
      <c r="AB117" s="7">
        <f>IF(OR(AA$95="M3",AA$95="S",AA$95="",AA$95="STD",AA$95="A",AA$95="AES",AA$95="F",AA$95="Fiber"),
IF(AND(AA$95="M3",MOD(AA116-1,9)=0),"Coax"," "),  IF(OR(AA$95="E",AA$95="EMB"),IF(MOD(AA116,9)=1,"—",16*AA116),IF(OR(AA$95="M",AA$95="MADI"),(AA$92-1)*288+80,
IF(OR(AA$95="IPO",AA$95="IP out"),IF(MOD(AA116-1,18)&lt;=9,"—",16*AA116-15),"Err"))))</f>
        <v>12257</v>
      </c>
      <c r="AC117" s="9">
        <f>IF(OR(AC$95="M3", AC$95="S",AC$95="",AC$95="STD",AC$95="A",AC$95="AES",AC$95="F",AC$95="Fiber")," ",IF(OR(AC$95="E",AC$95="EMB"),IF(MOD(AC116,9)=1,"—",16*AC116-15),IF(OR(AC$95="M",AC$95="MADI"),(AC$92-1)*288+17,IF(OR(AC$95="IPO",AC$95="IP out"),IF(MOD(AC116-1,18)&lt;=9,"—",16*AC116-15),"Err"))))</f>
        <v>11969</v>
      </c>
      <c r="AD117" s="7">
        <f>IF(OR(AC$95="M3",AC$95="S",AC$95="",AC$95="STD",AC$95="A",AC$95="AES",AC$95="F",AC$95="Fiber"),
IF(AND(AC$95="M3",MOD(AC116-1,9)=0),"Coax"," "),  IF(OR(AC$95="E",AC$95="EMB"),IF(MOD(AC116,9)=1,"—",16*AC116),IF(OR(AC$95="M",AC$95="MADI"),(AC$92-1)*288+80,
IF(OR(AC$95="IPO",AC$95="IP out"),IF(MOD(AC116-1,18)&lt;=9,"—",16*AC116-15),"Err"))))</f>
        <v>11969</v>
      </c>
      <c r="AE117" s="9">
        <f>IF(OR(AE$95="M3", AE$95="S",AE$95="",AE$95="STD",AE$95="A",AE$95="AES",AE$95="F",AE$95="Fiber")," ",IF(OR(AE$95="E",AE$95="EMB"),IF(MOD(AE116,9)=1,"—",16*AE116-15),IF(OR(AE$95="M",AE$95="MADI"),(AE$92-1)*288+17,IF(OR(AE$95="IPO",AE$95="IP out"),IF(MOD(AE116-1,18)&lt;=9,"—",16*AE116-15),"Err"))))</f>
        <v>11681</v>
      </c>
      <c r="AF117" s="7">
        <f>IF(OR(AE$95="M3",AE$95="S",AE$95="",AE$95="STD",AE$95="A",AE$95="AES",AE$95="F",AE$95="Fiber"),
IF(AND(AE$95="M3",MOD(AE116-1,9)=0),"Coax"," "),  IF(OR(AE$95="E",AE$95="EMB"),IF(MOD(AE116,9)=1,"—",16*AE116),IF(OR(AE$95="M",AE$95="MADI"),(AE$92-1)*288+80,
IF(OR(AE$95="IPO",AE$95="IP out"),IF(MOD(AE116-1,18)&lt;=9,"—",16*AE116-15),"Err"))))</f>
        <v>11681</v>
      </c>
      <c r="AG117" s="9">
        <f>IF(OR(AG$95="M3", AG$95="S",AG$95="",AG$95="STD",AG$95="A",AG$95="AES",AG$95="F",AG$95="Fiber")," ",IF(OR(AG$95="E",AG$95="EMB"),IF(MOD(AG116,9)=1,"—",16*AG116-15),IF(OR(AG$95="M",AG$95="MADI"),(AG$92-1)*288+17,IF(OR(AG$95="IPO",AG$95="IP out"),IF(MOD(AG116-1,18)&lt;=9,"—",16*AG116-15),"Err"))))</f>
        <v>9089</v>
      </c>
      <c r="AH117" s="7">
        <f>IF(OR(AG$95="M3",AG$95="S",AG$95="",AG$95="STD",AG$95="A",AG$95="AES",AG$95="F",AG$95="Fiber"),
IF(AND(AG$95="M3",MOD(AG116-1,9)=0),"Coax"," "),  IF(OR(AG$95="E",AG$95="EMB"),IF(MOD(AG116,9)=1,"—",16*AG116),IF(OR(AG$95="M",AG$95="MADI"),(AG$92-1)*288+80,
IF(OR(AG$95="IPO",AG$95="IP out"),IF(MOD(AG116-1,18)&lt;=9,"—",16*AG116-15),"Err"))))</f>
        <v>9089</v>
      </c>
      <c r="AI117" s="9" t="str">
        <f>IF(OR(AI$95="M3", AI$95="S",AI$95="",AI$95="STD",AI$95="A",AI$95="AES",AI$95="F",AI$95="Fiber")," ",IF(OR(AI$95="E",AI$95="EMB"),IF(MOD(AI116,9)=1,"—",16*AI116-15),IF(OR(AI$95="M",AI$95="MADI"),(AI$92-1)*288+17,IF(OR(AI$95="IPO",AI$95="IP out"),IF(MOD(AI116-1,18)&lt;=9,"—",16*AI116-15),"Err"))))</f>
        <v xml:space="preserve"> </v>
      </c>
      <c r="AJ117" s="7" t="str">
        <f>IF(OR(AI$95="M3",AI$95="S",AI$95="",AI$95="STD",AI$95="A",AI$95="AES",AI$95="F",AI$95="Fiber"),
IF(AND(AI$95="M3",MOD(AI116-1,9)=0),"Coax"," "),  IF(OR(AI$95="E",AI$95="EMB"),IF(MOD(AI116,9)=1,"—",16*AI116),IF(OR(AI$95="M",AI$95="MADI"),(AI$92-1)*288+80,
IF(OR(AI$95="IPO",AI$95="IP out"),IF(MOD(AI116-1,18)&lt;=9,"—",16*AI116-15),"Err"))))</f>
        <v xml:space="preserve"> </v>
      </c>
      <c r="AK117" s="9" t="str">
        <f>IF(OR(AK$95="M3", AK$95="S",AK$95="",AK$95="STD",AK$95="A",AK$95="AES",AK$95="F",AK$95="Fiber")," ",IF(OR(AK$95="E",AK$95="EMB"),IF(MOD(AK116,9)=1,"—",16*AK116-15),IF(OR(AK$95="M",AK$95="MADI"),(AK$92-1)*288+17,IF(OR(AK$95="IPO",AK$95="IP out"),IF(MOD(AK116-1,18)&lt;=9,"—",16*AK116-15),"Err"))))</f>
        <v xml:space="preserve"> </v>
      </c>
      <c r="AL117" s="7" t="str">
        <f>IF(OR(AK$95="M3",AK$95="S",AK$95="",AK$95="STD",AK$95="A",AK$95="AES",AK$95="F",AK$95="Fiber"),
IF(AND(AK$95="M3",MOD(AK116-1,9)=0),"Coax"," "),  IF(OR(AK$95="E",AK$95="EMB"),IF(MOD(AK116,9)=1,"—",16*AK116),IF(OR(AK$95="M",AK$95="MADI"),(AK$92-1)*288+80,
IF(OR(AK$95="IPO",AK$95="IP out"),IF(MOD(AK116-1,18)&lt;=9,"—",16*AK116-15),"Err"))))</f>
        <v xml:space="preserve"> </v>
      </c>
      <c r="AM117" s="9" t="str">
        <f>IF(OR(AM$95="M3", AM$95="S",AM$95="",AM$95="STD",AM$95="A",AM$95="AES",AM$95="F",AM$95="Fiber")," ",IF(OR(AM$95="E",AM$95="EMB"),IF(MOD(AM116,9)=1,"—",16*AM116-15),IF(OR(AM$95="M",AM$95="MADI"),(AM$92-1)*288+17,IF(OR(AM$95="IPO",AM$95="IP out"),IF(MOD(AM116-1,18)&lt;=9,"—",16*AM116-15),"Err"))))</f>
        <v xml:space="preserve"> </v>
      </c>
      <c r="AN117" s="7" t="str">
        <f>IF(OR(AM$95="M3",AM$95="S",AM$95="",AM$95="STD",AM$95="A",AM$95="AES",AM$95="F",AM$95="Fiber"),
IF(AND(AM$95="M3",MOD(AM116-1,9)=0),"Coax"," "),  IF(OR(AM$95="E",AM$95="EMB"),IF(MOD(AM116,9)=1,"—",16*AM116),IF(OR(AM$95="M",AM$95="MADI"),(AM$92-1)*288+80,
IF(OR(AM$95="IPO",AM$95="IP out"),IF(MOD(AM116-1,18)&lt;=9,"—",16*AM116-15),"Err"))))</f>
        <v xml:space="preserve"> </v>
      </c>
      <c r="AO117" s="9">
        <f>IF(OR(AO$95="M3", AO$95="S",AO$95="",AO$95="STD",AO$95="A",AO$95="AES",AO$95="F",AO$95="Fiber")," ",IF(OR(AO$95="E",AO$95="EMB"),IF(MOD(AO116,9)=1,"—",16*AO116-15),IF(OR(AO$95="M",AO$95="MADI"),(AO$92-1)*288+17,IF(OR(AO$95="IPO",AO$95="IP out"),IF(MOD(AO116-1,18)&lt;=9,"—",16*AO116-15),"Err"))))</f>
        <v>7793</v>
      </c>
      <c r="AP117" s="7">
        <f>IF(OR(AO$95="M3",AO$95="S",AO$95="",AO$95="STD",AO$95="A",AO$95="AES",AO$95="F",AO$95="Fiber"),
IF(AND(AO$95="M3",MOD(AO116-1,9)=0),"Coax"," "),  IF(OR(AO$95="E",AO$95="EMB"),IF(MOD(AO116,9)=1,"—",16*AO116),IF(OR(AO$95="M",AO$95="MADI"),(AO$92-1)*288+80,
IF(OR(AO$95="IPO",AO$95="IP out"),IF(MOD(AO116-1,18)&lt;=9,"—",16*AO116-15),"Err"))))</f>
        <v>7856</v>
      </c>
      <c r="AQ117" s="9">
        <f>IF(OR(AQ$95="M3", AQ$95="S",AQ$95="",AQ$95="STD",AQ$95="A",AQ$95="AES",AQ$95="F",AQ$95="Fiber")," ",IF(OR(AQ$95="E",AQ$95="EMB"),IF(MOD(AQ116,9)=1,"—",16*AQ116-15),IF(OR(AQ$95="M",AQ$95="MADI"),(AQ$92-1)*288+17,IF(OR(AQ$95="IPO",AQ$95="IP out"),IF(MOD(AQ116-1,18)&lt;=9,"—",16*AQ116-15),"Err"))))</f>
        <v>7649</v>
      </c>
      <c r="AR117" s="7">
        <f>IF(OR(AQ$95="M3",AQ$95="S",AQ$95="",AQ$95="STD",AQ$95="A",AQ$95="AES",AQ$95="F",AQ$95="Fiber"),
IF(AND(AQ$95="M3",MOD(AQ116-1,9)=0),"Coax"," "),  IF(OR(AQ$95="E",AQ$95="EMB"),IF(MOD(AQ116,9)=1,"—",16*AQ116),IF(OR(AQ$95="M",AQ$95="MADI"),(AQ$92-1)*288+80,
IF(OR(AQ$95="IPO",AQ$95="IP out"),IF(MOD(AQ116-1,18)&lt;=9,"—",16*AQ116-15),"Err"))))</f>
        <v>7664</v>
      </c>
      <c r="AS117" s="9" t="str">
        <f>IF(OR(AS$95="M3", AS$95="S",AS$95="",AS$95="STD",AS$95="A",AS$95="AES",AS$95="F",AS$95="Fiber")," ",IF(OR(AS$95="E",AS$95="EMB"),IF(MOD(AS116,9)=1,"—",16*AS116-15),IF(OR(AS$95="M",AS$95="MADI"),(AS$92-1)*288+17,IF(OR(AS$95="IPO",AS$95="IP out"),IF(MOD(AS116-1,18)&lt;=9,"—",16*AS116-15),"Err"))))</f>
        <v xml:space="preserve"> </v>
      </c>
      <c r="AT117" s="7" t="str">
        <f>IF(OR(AS$95="M3",AS$95="S",AS$95="",AS$95="STD",AS$95="A",AS$95="AES",AS$95="F",AS$95="Fiber"),
IF(AND(AS$95="M3",MOD(AS116-1,9)=0),"Coax"," "),  IF(OR(AS$95="E",AS$95="EMB"),IF(MOD(AS116,9)=1,"—",16*AS116),IF(OR(AS$95="M",AS$95="MADI"),(AS$92-1)*288+80,
IF(OR(AS$95="IPO",AS$95="IP out"),IF(MOD(AS116-1,18)&lt;=9,"—",16*AS116-15),"Err"))))</f>
        <v xml:space="preserve"> </v>
      </c>
      <c r="AU117" s="9" t="str">
        <f>IF(OR(AU$95="M3", AU$95="S",AU$95="",AU$95="STD",AU$95="A",AU$95="AES",AU$95="F",AU$95="Fiber")," ",IF(OR(AU$95="E",AU$95="EMB"),IF(MOD(AU116,9)=1,"—",16*AU116-15),IF(OR(AU$95="M",AU$95="MADI"),(AU$92-1)*288+17,IF(OR(AU$95="IPO",AU$95="IP out"),IF(MOD(AU116-1,18)&lt;=9,"—",16*AU116-15),"Err"))))</f>
        <v xml:space="preserve"> </v>
      </c>
      <c r="AV117" s="7" t="str">
        <f>IF(OR(AU$95="M3",AU$95="S",AU$95="",AU$95="STD",AU$95="A",AU$95="AES",AU$95="F",AU$95="Fiber"),
IF(AND(AU$95="M3",MOD(AU116-1,9)=0),"Coax"," "),  IF(OR(AU$95="E",AU$95="EMB"),IF(MOD(AU116,9)=1,"—",16*AU116),IF(OR(AU$95="M",AU$95="MADI"),(AU$92-1)*288+80,
IF(OR(AU$95="IPO",AU$95="IP out"),IF(MOD(AU116-1,18)&lt;=9,"—",16*AU116-15),"Err"))))</f>
        <v xml:space="preserve"> </v>
      </c>
      <c r="AW117" s="9">
        <f>IF(OR(AW$95="M3", AW$95="S",AW$95="",AW$95="STD",AW$95="A",AW$95="AES",AW$95="F",AW$95="Fiber")," ",IF(OR(AW$95="E",AW$95="EMB"),IF(MOD(AW116,9)=1,"—",16*AW116-15),IF(OR(AW$95="M",AW$95="MADI"),(AW$92-1)*288+17,IF(OR(AW$95="IPO",AW$95="IP out"),IF(MOD(AW116-1,18)&lt;=9,"—",16*AW116-15),"Err"))))</f>
        <v>4481</v>
      </c>
      <c r="AX117" s="7">
        <f>IF(OR(AW$95="M3",AW$95="S",AW$95="",AW$95="STD",AW$95="A",AW$95="AES",AW$95="F",AW$95="Fiber"),
IF(AND(AW$95="M3",MOD(AW116-1,9)=0),"Coax"," "),  IF(OR(AW$95="E",AW$95="EMB"),IF(MOD(AW116,9)=1,"—",16*AW116),IF(OR(AW$95="M",AW$95="MADI"),(AW$92-1)*288+80,
IF(OR(AW$95="IPO",AW$95="IP out"),IF(MOD(AW116-1,18)&lt;=9,"—",16*AW116-15),"Err"))))</f>
        <v>4481</v>
      </c>
      <c r="AY117" s="9" t="str">
        <f>IF(OR(AY$95="M3", AY$95="S",AY$95="",AY$95="STD",AY$95="A",AY$95="AES",AY$95="F",AY$95="Fiber")," ",IF(OR(AY$95="E",AY$95="EMB"),IF(MOD(AY116,9)=1,"—",16*AY116-15),IF(OR(AY$95="M",AY$95="MADI"),(AY$92-1)*288+17,IF(OR(AY$95="IPO",AY$95="IP out"),IF(MOD(AY116-1,18)&lt;=9,"—",16*AY116-15),"Err"))))</f>
        <v xml:space="preserve"> </v>
      </c>
      <c r="AZ117" s="7" t="str">
        <f>IF(OR(AY$95="M3",AY$95="S",AY$95="",AY$95="STD",AY$95="A",AY$95="AES",AY$95="F",AY$95="Fiber"),
IF(AND(AY$95="M3",MOD(AY116-1,9)=0),"Coax"," "),  IF(OR(AY$95="E",AY$95="EMB"),IF(MOD(AY116,9)=1,"—",16*AY116),IF(OR(AY$95="M",AY$95="MADI"),(AY$92-1)*288+80,
IF(OR(AY$95="IPO",AY$95="IP out"),IF(MOD(AY116-1,18)&lt;=9,"—",16*AY116-15),"Err"))))</f>
        <v xml:space="preserve"> </v>
      </c>
      <c r="BA117" s="9" t="str">
        <f>IF(OR(BA$95="M3", BA$95="S",BA$95="",BA$95="STD",BA$95="A",BA$95="AES",BA$95="F",BA$95="Fiber")," ",IF(OR(BA$95="E",BA$95="EMB"),IF(MOD(BA116,9)=1,"—",16*BA116-15),IF(OR(BA$95="M",BA$95="MADI"),(BA$92-1)*288+17,IF(OR(BA$95="IPO",BA$95="IP out"),IF(MOD(BA116-1,18)&lt;=9,"—",16*BA116-15),"Err"))))</f>
        <v xml:space="preserve"> </v>
      </c>
      <c r="BB117" s="7" t="str">
        <f>IF(OR(BA$95="M3",BA$95="S",BA$95="",BA$95="STD",BA$95="A",BA$95="AES",BA$95="F",BA$95="Fiber"),
IF(AND(BA$95="M3",MOD(BA116-1,9)=0),"Coax"," "),  IF(OR(BA$95="E",BA$95="EMB"),IF(MOD(BA116,9)=1,"—",16*BA116),IF(OR(BA$95="M",BA$95="MADI"),(BA$92-1)*288+80,
IF(OR(BA$95="IPO",BA$95="IP out"),IF(MOD(BA116-1,18)&lt;=9,"—",16*BA116-15),"Err"))))</f>
        <v xml:space="preserve"> </v>
      </c>
      <c r="BC117" s="9" t="str">
        <f>IF(OR(BC$95="M3", BC$95="S",BC$95="",BC$95="STD",BC$95="A",BC$95="AES",BC$95="F",BC$95="Fiber")," ",IF(OR(BC$95="E",BC$95="EMB"),IF(MOD(BC116,9)=1,"—",16*BC116-15),IF(OR(BC$95="M",BC$95="MADI"),(BC$92-1)*288+17,IF(OR(BC$95="IPO",BC$95="IP out"),IF(MOD(BC116-1,18)&lt;=9,"—",16*BC116-15),"Err"))))</f>
        <v xml:space="preserve"> </v>
      </c>
      <c r="BD117" s="7" t="str">
        <f>IF(OR(BC$95="M3",BC$95="S",BC$95="",BC$95="STD",BC$95="A",BC$95="AES",BC$95="F",BC$95="Fiber"),
IF(AND(BC$95="M3",MOD(BC116-1,9)=0),"Coax"," "),  IF(OR(BC$95="E",BC$95="EMB"),IF(MOD(BC116,9)=1,"—",16*BC116),IF(OR(BC$95="M",BC$95="MADI"),(BC$92-1)*288+80,
IF(OR(BC$95="IPO",BC$95="IP out"),IF(MOD(BC116-1,18)&lt;=9,"—",16*BC116-15),"Err"))))</f>
        <v xml:space="preserve"> </v>
      </c>
      <c r="BE117" s="9">
        <f>IF(OR(BE$95="M3", BE$95="S",BE$95="",BE$95="STD",BE$95="A",BE$95="AES",BE$95="F",BE$95="Fiber")," ",IF(OR(BE$95="E",BE$95="EMB"),IF(MOD(BE116,9)=1,"—",16*BE116-15),IF(OR(BE$95="M",BE$95="MADI"),(BE$92-1)*288+17,IF(OR(BE$95="IPO",BE$95="IP out"),IF(MOD(BE116-1,18)&lt;=9,"—",16*BE116-15),"Err"))))</f>
        <v>3185</v>
      </c>
      <c r="BF117" s="7">
        <f>IF(OR(BE$95="M3",BE$95="S",BE$95="",BE$95="STD",BE$95="A",BE$95="AES",BE$95="F",BE$95="Fiber"),
IF(AND(BE$95="M3",MOD(BE116-1,9)=0),"Coax"," "),  IF(OR(BE$95="E",BE$95="EMB"),IF(MOD(BE116,9)=1,"—",16*BE116),IF(OR(BE$95="M",BE$95="MADI"),(BE$92-1)*288+80,
IF(OR(BE$95="IPO",BE$95="IP out"),IF(MOD(BE116-1,18)&lt;=9,"—",16*BE116-15),"Err"))))</f>
        <v>3248</v>
      </c>
      <c r="BG117" s="9">
        <f>IF(OR(BG$95="M3", BG$95="S",BG$95="",BG$95="STD",BG$95="A",BG$95="AES",BG$95="F",BG$95="Fiber")," ",IF(OR(BG$95="E",BG$95="EMB"),IF(MOD(BG116,9)=1,"—",16*BG116-15),IF(OR(BG$95="M",BG$95="MADI"),(BG$92-1)*288+17,IF(OR(BG$95="IPO",BG$95="IP out"),IF(MOD(BG116-1,18)&lt;=9,"—",16*BG116-15),"Err"))))</f>
        <v>3041</v>
      </c>
      <c r="BH117" s="7">
        <f>IF(OR(BG$95="M3",BG$95="S",BG$95="",BG$95="STD",BG$95="A",BG$95="AES",BG$95="F",BG$95="Fiber"),
IF(AND(BG$95="M3",MOD(BG116-1,9)=0),"Coax"," "),  IF(OR(BG$95="E",BG$95="EMB"),IF(MOD(BG116,9)=1,"—",16*BG116),IF(OR(BG$95="M",BG$95="MADI"),(BG$92-1)*288+80,
IF(OR(BG$95="IPO",BG$95="IP out"),IF(MOD(BG116-1,18)&lt;=9,"—",16*BG116-15),"Err"))))</f>
        <v>3056</v>
      </c>
      <c r="BI117" s="9" t="str">
        <f>IF(OR(BI$95="M3", BI$95="S",BI$95="",BI$95="STD",BI$95="A",BI$95="AES",BI$95="F",BI$95="Fiber")," ",IF(OR(BI$95="E",BI$95="EMB"),IF(MOD(BI116,9)=1,"—",16*BI116-15),IF(OR(BI$95="M",BI$95="MADI"),(BI$92-1)*288+17,IF(OR(BI$95="IPO",BI$95="IP out"),IF(MOD(BI116-1,18)&lt;=9,"—",16*BI116-15),"Err"))))</f>
        <v xml:space="preserve"> </v>
      </c>
      <c r="BJ117" s="7" t="str">
        <f>IF(OR(BI$95="M3",BI$95="S",BI$95="",BI$95="STD",BI$95="A",BI$95="AES",BI$95="F",BI$95="Fiber"),
IF(AND(BI$95="M3",MOD(BI116-1,9)=0),"Coax"," "),  IF(OR(BI$95="E",BI$95="EMB"),IF(MOD(BI116,9)=1,"—",16*BI116),IF(OR(BI$95="M",BI$95="MADI"),(BI$92-1)*288+80,
IF(OR(BI$95="IPO",BI$95="IP out"),IF(MOD(BI116-1,18)&lt;=9,"—",16*BI116-15),"Err"))))</f>
        <v xml:space="preserve"> </v>
      </c>
      <c r="BK117" s="9" t="str">
        <f>IF(OR(BK$95="M3", BK$95="S",BK$95="",BK$95="STD",BK$95="A",BK$95="AES",BK$95="F",BK$95="Fiber")," ",IF(OR(BK$95="E",BK$95="EMB"),IF(MOD(BK116,9)=1,"—",16*BK116-15),IF(OR(BK$95="M",BK$95="MADI"),(BK$92-1)*288+17,IF(OR(BK$95="IPO",BK$95="IP out"),IF(MOD(BK116-1,18)&lt;=9,"—",16*BK116-15),"Err"))))</f>
        <v xml:space="preserve"> </v>
      </c>
      <c r="BL117" s="7" t="str">
        <f>IF(OR(BK$95="M3",BK$95="S",BK$95="",BK$95="STD",BK$95="A",BK$95="AES",BK$95="F",BK$95="Fiber"),
IF(AND(BK$95="M3",MOD(BK116-1,9)=0),"Coax"," "),  IF(OR(BK$95="E",BK$95="EMB"),IF(MOD(BK116,9)=1,"—",16*BK116),IF(OR(BK$95="M",BK$95="MADI"),(BK$92-1)*288+80,
IF(OR(BK$95="IPO",BK$95="IP out"),IF(MOD(BK116-1,18)&lt;=9,"—",16*BK116-15),"Err"))))</f>
        <v xml:space="preserve"> </v>
      </c>
      <c r="BM117" s="11"/>
      <c r="BN117" s="14"/>
    </row>
    <row r="118" spans="1:66" x14ac:dyDescent="0.25">
      <c r="A118" s="41">
        <f>(A$92)*18-6</f>
        <v>1146</v>
      </c>
      <c r="B118" s="42"/>
      <c r="C118" s="41">
        <f>(C$92)*18-6</f>
        <v>1128</v>
      </c>
      <c r="D118" s="42"/>
      <c r="E118" s="41">
        <f>(E$92)*18-6</f>
        <v>1110</v>
      </c>
      <c r="F118" s="42"/>
      <c r="G118" s="41">
        <f>(G$92)*18-6</f>
        <v>1092</v>
      </c>
      <c r="H118" s="42"/>
      <c r="I118" s="41">
        <f>(I$92)*18-6</f>
        <v>1074</v>
      </c>
      <c r="J118" s="42"/>
      <c r="K118" s="41">
        <f>(K$92)*18-6</f>
        <v>1056</v>
      </c>
      <c r="L118" s="42"/>
      <c r="M118" s="41">
        <f>(M$92)*18-6</f>
        <v>1038</v>
      </c>
      <c r="N118" s="42"/>
      <c r="O118" s="41">
        <f>(O$92)*18-6</f>
        <v>1020</v>
      </c>
      <c r="P118" s="42"/>
      <c r="Q118" s="10">
        <f>(Q$92)*18-6</f>
        <v>858</v>
      </c>
      <c r="R118" s="39"/>
      <c r="S118" s="10">
        <f>(S$92)*18-6</f>
        <v>840</v>
      </c>
      <c r="T118" s="39"/>
      <c r="U118" s="10">
        <f>(U$92)*18-6</f>
        <v>822</v>
      </c>
      <c r="V118" s="39"/>
      <c r="W118" s="10">
        <f>(W$92)*18-6</f>
        <v>804</v>
      </c>
      <c r="X118" s="39"/>
      <c r="Y118" s="10">
        <f>(Y$92)*18-6</f>
        <v>786</v>
      </c>
      <c r="Z118" s="39"/>
      <c r="AA118" s="10">
        <f>(AA$92)*18-6</f>
        <v>768</v>
      </c>
      <c r="AB118" s="39"/>
      <c r="AC118" s="10">
        <f>(AC$92)*18-6</f>
        <v>750</v>
      </c>
      <c r="AD118" s="39"/>
      <c r="AE118" s="10">
        <f>(AE$92)*18-6</f>
        <v>732</v>
      </c>
      <c r="AF118" s="39"/>
      <c r="AG118" s="10">
        <f>(AG$92)*18-6</f>
        <v>570</v>
      </c>
      <c r="AH118" s="39"/>
      <c r="AI118" s="10">
        <f>(AI$92)*18-6</f>
        <v>552</v>
      </c>
      <c r="AJ118" s="39"/>
      <c r="AK118" s="10">
        <f>(AK$92)*18-6</f>
        <v>534</v>
      </c>
      <c r="AL118" s="39"/>
      <c r="AM118" s="10">
        <f>(AM$92)*18-6</f>
        <v>516</v>
      </c>
      <c r="AN118" s="39"/>
      <c r="AO118" s="10">
        <f>(AO$92)*18-6</f>
        <v>498</v>
      </c>
      <c r="AP118" s="39"/>
      <c r="AQ118" s="10">
        <f>(AQ$92)*18-6</f>
        <v>480</v>
      </c>
      <c r="AR118" s="39"/>
      <c r="AS118" s="10">
        <f>(AS$92)*18-6</f>
        <v>462</v>
      </c>
      <c r="AT118" s="39"/>
      <c r="AU118" s="10">
        <f>(AU$92)*18-6</f>
        <v>444</v>
      </c>
      <c r="AV118" s="39"/>
      <c r="AW118" s="10">
        <f>(AW$92)*18-6</f>
        <v>282</v>
      </c>
      <c r="AX118" s="39"/>
      <c r="AY118" s="10">
        <f>(AY$92)*18-6</f>
        <v>264</v>
      </c>
      <c r="AZ118" s="39"/>
      <c r="BA118" s="10">
        <f>(BA$92)*18-6</f>
        <v>246</v>
      </c>
      <c r="BB118" s="39"/>
      <c r="BC118" s="10">
        <f>(BC$92)*18-6</f>
        <v>228</v>
      </c>
      <c r="BD118" s="39"/>
      <c r="BE118" s="10">
        <f>(BE$92)*18-6</f>
        <v>210</v>
      </c>
      <c r="BF118" s="39"/>
      <c r="BG118" s="10">
        <f>(BG$92)*18-6</f>
        <v>192</v>
      </c>
      <c r="BH118" s="39"/>
      <c r="BI118" s="10">
        <f>(BI$92)*18-6</f>
        <v>174</v>
      </c>
      <c r="BJ118" s="39"/>
      <c r="BK118" s="10">
        <f>(BK$92)*18-6</f>
        <v>156</v>
      </c>
      <c r="BL118" s="26"/>
      <c r="BM118" s="3"/>
      <c r="BN118" s="13"/>
    </row>
    <row r="119" spans="1:66" x14ac:dyDescent="0.25">
      <c r="A119" s="9">
        <f>IF(OR(A$95="M3", A$95="S",A$95="",A$95="STD",A$95="A",A$95="AES",A$95="F",A$95="Fiber")," ",IF(OR(A$95="E",A$95="EMB"),IF(MOD(A118,9)=1,"—",16*A118-15),IF(OR(A$95="M",A$95="MADI"),(A$92-1)*288+17,IF(OR(A$95="IPO",A$95="IP out"),IF(MOD(A118-1,18)&lt;=9,"—",16*A118-15),"Err"))))</f>
        <v>18321</v>
      </c>
      <c r="B119" s="7">
        <f>IF(OR(A$95="M3",A$95="S",A$95="",A$95="STD",A$95="A",A$95="AES",A$95="F",A$95="Fiber"),
IF(AND(A$95="M3",MOD(A118-1,9)=0),"Coax"," "),  IF(OR(A$95="E",A$95="EMB"),IF(MOD(A118,9)=1,"—",16*A118),IF(OR(A$95="M",A$95="MADI"),(A$92-1)*288+80,
IF(OR(A$95="IPO",A$95="IP out"),IF(MOD(A118-1,18)&lt;=9,"—",16*A118-15),"Err"))))</f>
        <v>18321</v>
      </c>
      <c r="C119" s="9">
        <f>IF(OR(C$95="M3", C$95="S",C$95="",C$95="STD",C$95="A",C$95="AES",C$95="F",C$95="Fiber")," ",IF(OR(C$95="E",C$95="EMB"),IF(MOD(C118,9)=1,"—",16*C118-15),IF(OR(C$95="M",C$95="MADI"),(C$92-1)*288+17,IF(OR(C$95="IPO",C$95="IP out"),IF(MOD(C118-1,18)&lt;=9,"—",16*C118-15),"Err"))))</f>
        <v>18033</v>
      </c>
      <c r="D119" s="7">
        <f>IF(OR(C$95="M3",C$95="S",C$95="",C$95="STD",C$95="A",C$95="AES",C$95="F",C$95="Fiber"),
IF(AND(C$95="M3",MOD(C118-1,9)=0),"Coax"," "),  IF(OR(C$95="E",C$95="EMB"),IF(MOD(C118,9)=1,"—",16*C118),IF(OR(C$95="M",C$95="MADI"),(C$92-1)*288+80,
IF(OR(C$95="IPO",C$95="IP out"),IF(MOD(C118-1,18)&lt;=9,"—",16*C118-15),"Err"))))</f>
        <v>18033</v>
      </c>
      <c r="E119" s="9">
        <f>IF(OR(E$95="M3", E$95="S",E$95="",E$95="STD",E$95="A",E$95="AES",E$95="F",E$95="Fiber")," ",IF(OR(E$95="E",E$95="EMB"),IF(MOD(E118,9)=1,"—",16*E118-15),IF(OR(E$95="M",E$95="MADI"),(E$92-1)*288+17,IF(OR(E$95="IPO",E$95="IP out"),IF(MOD(E118-1,18)&lt;=9,"—",16*E118-15),"Err"))))</f>
        <v>17745</v>
      </c>
      <c r="F119" s="7">
        <f>IF(OR(E$95="M3",E$95="S",E$95="",E$95="STD",E$95="A",E$95="AES",E$95="F",E$95="Fiber"),
IF(AND(E$95="M3",MOD(E118-1,9)=0),"Coax"," "),  IF(OR(E$95="E",E$95="EMB"),IF(MOD(E118,9)=1,"—",16*E118),IF(OR(E$95="M",E$95="MADI"),(E$92-1)*288+80,
IF(OR(E$95="IPO",E$95="IP out"),IF(MOD(E118-1,18)&lt;=9,"—",16*E118-15),"Err"))))</f>
        <v>17745</v>
      </c>
      <c r="G119" s="9">
        <f>IF(OR(G$95="M3", G$95="S",G$95="",G$95="STD",G$95="A",G$95="AES",G$95="F",G$95="Fiber")," ",IF(OR(G$95="E",G$95="EMB"),IF(MOD(G118,9)=1,"—",16*G118-15),IF(OR(G$95="M",G$95="MADI"),(G$92-1)*288+17,IF(OR(G$95="IPO",G$95="IP out"),IF(MOD(G118-1,18)&lt;=9,"—",16*G118-15),"Err"))))</f>
        <v>17457</v>
      </c>
      <c r="H119" s="7">
        <f>IF(OR(G$95="M3",G$95="S",G$95="",G$95="STD",G$95="A",G$95="AES",G$95="F",G$95="Fiber"),
IF(AND(G$95="M3",MOD(G118-1,9)=0),"Coax"," "),  IF(OR(G$95="E",G$95="EMB"),IF(MOD(G118,9)=1,"—",16*G118),IF(OR(G$95="M",G$95="MADI"),(G$92-1)*288+80,
IF(OR(G$95="IPO",G$95="IP out"),IF(MOD(G118-1,18)&lt;=9,"—",16*G118-15),"Err"))))</f>
        <v>17457</v>
      </c>
      <c r="I119" s="9">
        <f>IF(OR(I$95="M3", I$95="S",I$95="",I$95="STD",I$95="A",I$95="AES",I$95="F",I$95="Fiber")," ",IF(OR(I$95="E",I$95="EMB"),IF(MOD(I118,9)=1,"—",16*I118-15),IF(OR(I$95="M",I$95="MADI"),(I$92-1)*288+17,IF(OR(I$95="IPO",I$95="IP out"),IF(MOD(I118-1,18)&lt;=9,"—",16*I118-15),"Err"))))</f>
        <v>17169</v>
      </c>
      <c r="J119" s="7">
        <f>IF(OR(I$95="M3",I$95="S",I$95="",I$95="STD",I$95="A",I$95="AES",I$95="F",I$95="Fiber"),
IF(AND(I$95="M3",MOD(I118-1,9)=0),"Coax"," "),  IF(OR(I$95="E",I$95="EMB"),IF(MOD(I118,9)=1,"—",16*I118),IF(OR(I$95="M",I$95="MADI"),(I$92-1)*288+80,
IF(OR(I$95="IPO",I$95="IP out"),IF(MOD(I118-1,18)&lt;=9,"—",16*I118-15),"Err"))))</f>
        <v>17169</v>
      </c>
      <c r="K119" s="9">
        <f>IF(OR(K$95="M3", K$95="S",K$95="",K$95="STD",K$95="A",K$95="AES",K$95="F",K$95="Fiber")," ",IF(OR(K$95="E",K$95="EMB"),IF(MOD(K118,9)=1,"—",16*K118-15),IF(OR(K$95="M",K$95="MADI"),(K$92-1)*288+17,IF(OR(K$95="IPO",K$95="IP out"),IF(MOD(K118-1,18)&lt;=9,"—",16*K118-15),"Err"))))</f>
        <v>16881</v>
      </c>
      <c r="L119" s="7">
        <f>IF(OR(K$95="M3",K$95="S",K$95="",K$95="STD",K$95="A",K$95="AES",K$95="F",K$95="Fiber"),
IF(AND(K$95="M3",MOD(K118-1,9)=0),"Coax"," "),  IF(OR(K$95="E",K$95="EMB"),IF(MOD(K118,9)=1,"—",16*K118),IF(OR(K$95="M",K$95="MADI"),(K$92-1)*288+80,
IF(OR(K$95="IPO",K$95="IP out"),IF(MOD(K118-1,18)&lt;=9,"—",16*K118-15),"Err"))))</f>
        <v>16881</v>
      </c>
      <c r="M119" s="9">
        <f>IF(OR(M$95="M3", M$95="S",M$95="",M$95="STD",M$95="A",M$95="AES",M$95="F",M$95="Fiber")," ",IF(OR(M$95="E",M$95="EMB"),IF(MOD(M118,9)=1,"—",16*M118-15),IF(OR(M$95="M",M$95="MADI"),(M$92-1)*288+17,IF(OR(M$95="IPO",M$95="IP out"),IF(MOD(M118-1,18)&lt;=9,"—",16*M118-15),"Err"))))</f>
        <v>16593</v>
      </c>
      <c r="N119" s="7">
        <f>IF(OR(M$95="M3",M$95="S",M$95="",M$95="STD",M$95="A",M$95="AES",M$95="F",M$95="Fiber"),
IF(AND(M$95="M3",MOD(M118-1,9)=0),"Coax"," "),  IF(OR(M$95="E",M$95="EMB"),IF(MOD(M118,9)=1,"—",16*M118),IF(OR(M$95="M",M$95="MADI"),(M$92-1)*288+80,
IF(OR(M$95="IPO",M$95="IP out"),IF(MOD(M118-1,18)&lt;=9,"—",16*M118-15),"Err"))))</f>
        <v>16593</v>
      </c>
      <c r="O119" s="9">
        <f>IF(OR(O$95="M3", O$95="S",O$95="",O$95="STD",O$95="A",O$95="AES",O$95="F",O$95="Fiber")," ",IF(OR(O$95="E",O$95="EMB"),IF(MOD(O118,9)=1,"—",16*O118-15),IF(OR(O$95="M",O$95="MADI"),(O$92-1)*288+17,IF(OR(O$95="IPO",O$95="IP out"),IF(MOD(O118-1,18)&lt;=9,"—",16*O118-15),"Err"))))</f>
        <v>16305</v>
      </c>
      <c r="P119" s="7">
        <f>IF(OR(O$95="M3",O$95="S",O$95="",O$95="STD",O$95="A",O$95="AES",O$95="F",O$95="Fiber"),
IF(AND(O$95="M3",MOD(O118-1,9)=0),"Coax"," "),  IF(OR(O$95="E",O$95="EMB"),IF(MOD(O118,9)=1,"—",16*O118),IF(OR(O$95="M",O$95="MADI"),(O$92-1)*288+80,
IF(OR(O$95="IPO",O$95="IP out"),IF(MOD(O118-1,18)&lt;=9,"—",16*O118-15),"Err"))))</f>
        <v>16305</v>
      </c>
      <c r="Q119" s="9">
        <f>IF(OR(Q$95="M3", Q$95="S",Q$95="",Q$95="STD",Q$95="A",Q$95="AES",Q$95="F",Q$95="Fiber")," ",IF(OR(Q$95="E",Q$95="EMB"),IF(MOD(Q118,9)=1,"—",16*Q118-15),IF(OR(Q$95="M",Q$95="MADI"),(Q$92-1)*288+17,IF(OR(Q$95="IPO",Q$95="IP out"),IF(MOD(Q118-1,18)&lt;=9,"—",16*Q118-15),"Err"))))</f>
        <v>13713</v>
      </c>
      <c r="R119" s="7">
        <f>IF(OR(Q$95="M3",Q$95="S",Q$95="",Q$95="STD",Q$95="A",Q$95="AES",Q$95="F",Q$95="Fiber"),
IF(AND(Q$95="M3",MOD(Q118-1,9)=0),"Coax"," "),  IF(OR(Q$95="E",Q$95="EMB"),IF(MOD(Q118,9)=1,"—",16*Q118),IF(OR(Q$95="M",Q$95="MADI"),(Q$92-1)*288+80,
IF(OR(Q$95="IPO",Q$95="IP out"),IF(MOD(Q118-1,18)&lt;=9,"—",16*Q118-15),"Err"))))</f>
        <v>13713</v>
      </c>
      <c r="S119" s="9">
        <f>IF(OR(S$95="M3", S$95="S",S$95="",S$95="STD",S$95="A",S$95="AES",S$95="F",S$95="Fiber")," ",IF(OR(S$95="E",S$95="EMB"),IF(MOD(S118,9)=1,"—",16*S118-15),IF(OR(S$95="M",S$95="MADI"),(S$92-1)*288+17,IF(OR(S$95="IPO",S$95="IP out"),IF(MOD(S118-1,18)&lt;=9,"—",16*S118-15),"Err"))))</f>
        <v>13425</v>
      </c>
      <c r="T119" s="7">
        <f>IF(OR(S$95="M3",S$95="S",S$95="",S$95="STD",S$95="A",S$95="AES",S$95="F",S$95="Fiber"),
IF(AND(S$95="M3",MOD(S118-1,9)=0),"Coax"," "),  IF(OR(S$95="E",S$95="EMB"),IF(MOD(S118,9)=1,"—",16*S118),IF(OR(S$95="M",S$95="MADI"),(S$92-1)*288+80,
IF(OR(S$95="IPO",S$95="IP out"),IF(MOD(S118-1,18)&lt;=9,"—",16*S118-15),"Err"))))</f>
        <v>13425</v>
      </c>
      <c r="U119" s="9">
        <f>IF(OR(U$95="M3", U$95="S",U$95="",U$95="STD",U$95="A",U$95="AES",U$95="F",U$95="Fiber")," ",IF(OR(U$95="E",U$95="EMB"),IF(MOD(U118,9)=1,"—",16*U118-15),IF(OR(U$95="M",U$95="MADI"),(U$92-1)*288+17,IF(OR(U$95="IPO",U$95="IP out"),IF(MOD(U118-1,18)&lt;=9,"—",16*U118-15),"Err"))))</f>
        <v>13137</v>
      </c>
      <c r="V119" s="7">
        <f>IF(OR(U$95="M3",U$95="S",U$95="",U$95="STD",U$95="A",U$95="AES",U$95="F",U$95="Fiber"),
IF(AND(U$95="M3",MOD(U118-1,9)=0),"Coax"," "),  IF(OR(U$95="E",U$95="EMB"),IF(MOD(U118,9)=1,"—",16*U118),IF(OR(U$95="M",U$95="MADI"),(U$92-1)*288+80,
IF(OR(U$95="IPO",U$95="IP out"),IF(MOD(U118-1,18)&lt;=9,"—",16*U118-15),"Err"))))</f>
        <v>13137</v>
      </c>
      <c r="W119" s="9">
        <f>IF(OR(W$95="M3", W$95="S",W$95="",W$95="STD",W$95="A",W$95="AES",W$95="F",W$95="Fiber")," ",IF(OR(W$95="E",W$95="EMB"),IF(MOD(W118,9)=1,"—",16*W118-15),IF(OR(W$95="M",W$95="MADI"),(W$92-1)*288+17,IF(OR(W$95="IPO",W$95="IP out"),IF(MOD(W118-1,18)&lt;=9,"—",16*W118-15),"Err"))))</f>
        <v>12849</v>
      </c>
      <c r="X119" s="7">
        <f>IF(OR(W$95="M3",W$95="S",W$95="",W$95="STD",W$95="A",W$95="AES",W$95="F",W$95="Fiber"),
IF(AND(W$95="M3",MOD(W118-1,9)=0),"Coax"," "),  IF(OR(W$95="E",W$95="EMB"),IF(MOD(W118,9)=1,"—",16*W118),IF(OR(W$95="M",W$95="MADI"),(W$92-1)*288+80,
IF(OR(W$95="IPO",W$95="IP out"),IF(MOD(W118-1,18)&lt;=9,"—",16*W118-15),"Err"))))</f>
        <v>12849</v>
      </c>
      <c r="Y119" s="9">
        <f>IF(OR(Y$95="M3", Y$95="S",Y$95="",Y$95="STD",Y$95="A",Y$95="AES",Y$95="F",Y$95="Fiber")," ",IF(OR(Y$95="E",Y$95="EMB"),IF(MOD(Y118,9)=1,"—",16*Y118-15),IF(OR(Y$95="M",Y$95="MADI"),(Y$92-1)*288+17,IF(OR(Y$95="IPO",Y$95="IP out"),IF(MOD(Y118-1,18)&lt;=9,"—",16*Y118-15),"Err"))))</f>
        <v>12561</v>
      </c>
      <c r="Z119" s="7">
        <f>IF(OR(Y$95="M3",Y$95="S",Y$95="",Y$95="STD",Y$95="A",Y$95="AES",Y$95="F",Y$95="Fiber"),
IF(AND(Y$95="M3",MOD(Y118-1,9)=0),"Coax"," "),  IF(OR(Y$95="E",Y$95="EMB"),IF(MOD(Y118,9)=1,"—",16*Y118),IF(OR(Y$95="M",Y$95="MADI"),(Y$92-1)*288+80,
IF(OR(Y$95="IPO",Y$95="IP out"),IF(MOD(Y118-1,18)&lt;=9,"—",16*Y118-15),"Err"))))</f>
        <v>12561</v>
      </c>
      <c r="AA119" s="9">
        <f>IF(OR(AA$95="M3", AA$95="S",AA$95="",AA$95="STD",AA$95="A",AA$95="AES",AA$95="F",AA$95="Fiber")," ",IF(OR(AA$95="E",AA$95="EMB"),IF(MOD(AA118,9)=1,"—",16*AA118-15),IF(OR(AA$95="M",AA$95="MADI"),(AA$92-1)*288+17,IF(OR(AA$95="IPO",AA$95="IP out"),IF(MOD(AA118-1,18)&lt;=9,"—",16*AA118-15),"Err"))))</f>
        <v>12273</v>
      </c>
      <c r="AB119" s="7">
        <f>IF(OR(AA$95="M3",AA$95="S",AA$95="",AA$95="STD",AA$95="A",AA$95="AES",AA$95="F",AA$95="Fiber"),
IF(AND(AA$95="M3",MOD(AA118-1,9)=0),"Coax"," "),  IF(OR(AA$95="E",AA$95="EMB"),IF(MOD(AA118,9)=1,"—",16*AA118),IF(OR(AA$95="M",AA$95="MADI"),(AA$92-1)*288+80,
IF(OR(AA$95="IPO",AA$95="IP out"),IF(MOD(AA118-1,18)&lt;=9,"—",16*AA118-15),"Err"))))</f>
        <v>12273</v>
      </c>
      <c r="AC119" s="9">
        <f>IF(OR(AC$95="M3", AC$95="S",AC$95="",AC$95="STD",AC$95="A",AC$95="AES",AC$95="F",AC$95="Fiber")," ",IF(OR(AC$95="E",AC$95="EMB"),IF(MOD(AC118,9)=1,"—",16*AC118-15),IF(OR(AC$95="M",AC$95="MADI"),(AC$92-1)*288+17,IF(OR(AC$95="IPO",AC$95="IP out"),IF(MOD(AC118-1,18)&lt;=9,"—",16*AC118-15),"Err"))))</f>
        <v>11985</v>
      </c>
      <c r="AD119" s="7">
        <f>IF(OR(AC$95="M3",AC$95="S",AC$95="",AC$95="STD",AC$95="A",AC$95="AES",AC$95="F",AC$95="Fiber"),
IF(AND(AC$95="M3",MOD(AC118-1,9)=0),"Coax"," "),  IF(OR(AC$95="E",AC$95="EMB"),IF(MOD(AC118,9)=1,"—",16*AC118),IF(OR(AC$95="M",AC$95="MADI"),(AC$92-1)*288+80,
IF(OR(AC$95="IPO",AC$95="IP out"),IF(MOD(AC118-1,18)&lt;=9,"—",16*AC118-15),"Err"))))</f>
        <v>11985</v>
      </c>
      <c r="AE119" s="9">
        <f>IF(OR(AE$95="M3", AE$95="S",AE$95="",AE$95="STD",AE$95="A",AE$95="AES",AE$95="F",AE$95="Fiber")," ",IF(OR(AE$95="E",AE$95="EMB"),IF(MOD(AE118,9)=1,"—",16*AE118-15),IF(OR(AE$95="M",AE$95="MADI"),(AE$92-1)*288+17,IF(OR(AE$95="IPO",AE$95="IP out"),IF(MOD(AE118-1,18)&lt;=9,"—",16*AE118-15),"Err"))))</f>
        <v>11697</v>
      </c>
      <c r="AF119" s="7">
        <f>IF(OR(AE$95="M3",AE$95="S",AE$95="",AE$95="STD",AE$95="A",AE$95="AES",AE$95="F",AE$95="Fiber"),
IF(AND(AE$95="M3",MOD(AE118-1,9)=0),"Coax"," "),  IF(OR(AE$95="E",AE$95="EMB"),IF(MOD(AE118,9)=1,"—",16*AE118),IF(OR(AE$95="M",AE$95="MADI"),(AE$92-1)*288+80,
IF(OR(AE$95="IPO",AE$95="IP out"),IF(MOD(AE118-1,18)&lt;=9,"—",16*AE118-15),"Err"))))</f>
        <v>11697</v>
      </c>
      <c r="AG119" s="9">
        <f>IF(OR(AG$95="M3", AG$95="S",AG$95="",AG$95="STD",AG$95="A",AG$95="AES",AG$95="F",AG$95="Fiber")," ",IF(OR(AG$95="E",AG$95="EMB"),IF(MOD(AG118,9)=1,"—",16*AG118-15),IF(OR(AG$95="M",AG$95="MADI"),(AG$92-1)*288+17,IF(OR(AG$95="IPO",AG$95="IP out"),IF(MOD(AG118-1,18)&lt;=9,"—",16*AG118-15),"Err"))))</f>
        <v>9105</v>
      </c>
      <c r="AH119" s="7">
        <f>IF(OR(AG$95="M3",AG$95="S",AG$95="",AG$95="STD",AG$95="A",AG$95="AES",AG$95="F",AG$95="Fiber"),
IF(AND(AG$95="M3",MOD(AG118-1,9)=0),"Coax"," "),  IF(OR(AG$95="E",AG$95="EMB"),IF(MOD(AG118,9)=1,"—",16*AG118),IF(OR(AG$95="M",AG$95="MADI"),(AG$92-1)*288+80,
IF(OR(AG$95="IPO",AG$95="IP out"),IF(MOD(AG118-1,18)&lt;=9,"—",16*AG118-15),"Err"))))</f>
        <v>9105</v>
      </c>
      <c r="AI119" s="9" t="str">
        <f>IF(OR(AI$95="M3", AI$95="S",AI$95="",AI$95="STD",AI$95="A",AI$95="AES",AI$95="F",AI$95="Fiber")," ",IF(OR(AI$95="E",AI$95="EMB"),IF(MOD(AI118,9)=1,"—",16*AI118-15),IF(OR(AI$95="M",AI$95="MADI"),(AI$92-1)*288+17,IF(OR(AI$95="IPO",AI$95="IP out"),IF(MOD(AI118-1,18)&lt;=9,"—",16*AI118-15),"Err"))))</f>
        <v xml:space="preserve"> </v>
      </c>
      <c r="AJ119" s="7" t="str">
        <f>IF(OR(AI$95="M3",AI$95="S",AI$95="",AI$95="STD",AI$95="A",AI$95="AES",AI$95="F",AI$95="Fiber"),
IF(AND(AI$95="M3",MOD(AI118-1,9)=0),"Coax"," "),  IF(OR(AI$95="E",AI$95="EMB"),IF(MOD(AI118,9)=1,"—",16*AI118),IF(OR(AI$95="M",AI$95="MADI"),(AI$92-1)*288+80,
IF(OR(AI$95="IPO",AI$95="IP out"),IF(MOD(AI118-1,18)&lt;=9,"—",16*AI118-15),"Err"))))</f>
        <v xml:space="preserve"> </v>
      </c>
      <c r="AK119" s="9" t="str">
        <f>IF(OR(AK$95="M3", AK$95="S",AK$95="",AK$95="STD",AK$95="A",AK$95="AES",AK$95="F",AK$95="Fiber")," ",IF(OR(AK$95="E",AK$95="EMB"),IF(MOD(AK118,9)=1,"—",16*AK118-15),IF(OR(AK$95="M",AK$95="MADI"),(AK$92-1)*288+17,IF(OR(AK$95="IPO",AK$95="IP out"),IF(MOD(AK118-1,18)&lt;=9,"—",16*AK118-15),"Err"))))</f>
        <v xml:space="preserve"> </v>
      </c>
      <c r="AL119" s="7" t="str">
        <f>IF(OR(AK$95="M3",AK$95="S",AK$95="",AK$95="STD",AK$95="A",AK$95="AES",AK$95="F",AK$95="Fiber"),
IF(AND(AK$95="M3",MOD(AK118-1,9)=0),"Coax"," "),  IF(OR(AK$95="E",AK$95="EMB"),IF(MOD(AK118,9)=1,"—",16*AK118),IF(OR(AK$95="M",AK$95="MADI"),(AK$92-1)*288+80,
IF(OR(AK$95="IPO",AK$95="IP out"),IF(MOD(AK118-1,18)&lt;=9,"—",16*AK118-15),"Err"))))</f>
        <v xml:space="preserve"> </v>
      </c>
      <c r="AM119" s="9" t="str">
        <f>IF(OR(AM$95="M3", AM$95="S",AM$95="",AM$95="STD",AM$95="A",AM$95="AES",AM$95="F",AM$95="Fiber")," ",IF(OR(AM$95="E",AM$95="EMB"),IF(MOD(AM118,9)=1,"—",16*AM118-15),IF(OR(AM$95="M",AM$95="MADI"),(AM$92-1)*288+17,IF(OR(AM$95="IPO",AM$95="IP out"),IF(MOD(AM118-1,18)&lt;=9,"—",16*AM118-15),"Err"))))</f>
        <v xml:space="preserve"> </v>
      </c>
      <c r="AN119" s="7" t="str">
        <f>IF(OR(AM$95="M3",AM$95="S",AM$95="",AM$95="STD",AM$95="A",AM$95="AES",AM$95="F",AM$95="Fiber"),
IF(AND(AM$95="M3",MOD(AM118-1,9)=0),"Coax"," "),  IF(OR(AM$95="E",AM$95="EMB"),IF(MOD(AM118,9)=1,"—",16*AM118),IF(OR(AM$95="M",AM$95="MADI"),(AM$92-1)*288+80,
IF(OR(AM$95="IPO",AM$95="IP out"),IF(MOD(AM118-1,18)&lt;=9,"—",16*AM118-15),"Err"))))</f>
        <v xml:space="preserve"> </v>
      </c>
      <c r="AO119" s="9">
        <f>IF(OR(AO$95="M3", AO$95="S",AO$95="",AO$95="STD",AO$95="A",AO$95="AES",AO$95="F",AO$95="Fiber")," ",IF(OR(AO$95="E",AO$95="EMB"),IF(MOD(AO118,9)=1,"—",16*AO118-15),IF(OR(AO$95="M",AO$95="MADI"),(AO$92-1)*288+17,IF(OR(AO$95="IPO",AO$95="IP out"),IF(MOD(AO118-1,18)&lt;=9,"—",16*AO118-15),"Err"))))</f>
        <v>7793</v>
      </c>
      <c r="AP119" s="7">
        <f>IF(OR(AO$95="M3",AO$95="S",AO$95="",AO$95="STD",AO$95="A",AO$95="AES",AO$95="F",AO$95="Fiber"),
IF(AND(AO$95="M3",MOD(AO118-1,9)=0),"Coax"," "),  IF(OR(AO$95="E",AO$95="EMB"),IF(MOD(AO118,9)=1,"—",16*AO118),IF(OR(AO$95="M",AO$95="MADI"),(AO$92-1)*288+80,
IF(OR(AO$95="IPO",AO$95="IP out"),IF(MOD(AO118-1,18)&lt;=9,"—",16*AO118-15),"Err"))))</f>
        <v>7856</v>
      </c>
      <c r="AQ119" s="9">
        <f>IF(OR(AQ$95="M3", AQ$95="S",AQ$95="",AQ$95="STD",AQ$95="A",AQ$95="AES",AQ$95="F",AQ$95="Fiber")," ",IF(OR(AQ$95="E",AQ$95="EMB"),IF(MOD(AQ118,9)=1,"—",16*AQ118-15),IF(OR(AQ$95="M",AQ$95="MADI"),(AQ$92-1)*288+17,IF(OR(AQ$95="IPO",AQ$95="IP out"),IF(MOD(AQ118-1,18)&lt;=9,"—",16*AQ118-15),"Err"))))</f>
        <v>7665</v>
      </c>
      <c r="AR119" s="7">
        <f>IF(OR(AQ$95="M3",AQ$95="S",AQ$95="",AQ$95="STD",AQ$95="A",AQ$95="AES",AQ$95="F",AQ$95="Fiber"),
IF(AND(AQ$95="M3",MOD(AQ118-1,9)=0),"Coax"," "),  IF(OR(AQ$95="E",AQ$95="EMB"),IF(MOD(AQ118,9)=1,"—",16*AQ118),IF(OR(AQ$95="M",AQ$95="MADI"),(AQ$92-1)*288+80,
IF(OR(AQ$95="IPO",AQ$95="IP out"),IF(MOD(AQ118-1,18)&lt;=9,"—",16*AQ118-15),"Err"))))</f>
        <v>7680</v>
      </c>
      <c r="AS119" s="9" t="str">
        <f>IF(OR(AS$95="M3", AS$95="S",AS$95="",AS$95="STD",AS$95="A",AS$95="AES",AS$95="F",AS$95="Fiber")," ",IF(OR(AS$95="E",AS$95="EMB"),IF(MOD(AS118,9)=1,"—",16*AS118-15),IF(OR(AS$95="M",AS$95="MADI"),(AS$92-1)*288+17,IF(OR(AS$95="IPO",AS$95="IP out"),IF(MOD(AS118-1,18)&lt;=9,"—",16*AS118-15),"Err"))))</f>
        <v xml:space="preserve"> </v>
      </c>
      <c r="AT119" s="7" t="str">
        <f>IF(OR(AS$95="M3",AS$95="S",AS$95="",AS$95="STD",AS$95="A",AS$95="AES",AS$95="F",AS$95="Fiber"),
IF(AND(AS$95="M3",MOD(AS118-1,9)=0),"Coax"," "),  IF(OR(AS$95="E",AS$95="EMB"),IF(MOD(AS118,9)=1,"—",16*AS118),IF(OR(AS$95="M",AS$95="MADI"),(AS$92-1)*288+80,
IF(OR(AS$95="IPO",AS$95="IP out"),IF(MOD(AS118-1,18)&lt;=9,"—",16*AS118-15),"Err"))))</f>
        <v xml:space="preserve"> </v>
      </c>
      <c r="AU119" s="9" t="str">
        <f>IF(OR(AU$95="M3", AU$95="S",AU$95="",AU$95="STD",AU$95="A",AU$95="AES",AU$95="F",AU$95="Fiber")," ",IF(OR(AU$95="E",AU$95="EMB"),IF(MOD(AU118,9)=1,"—",16*AU118-15),IF(OR(AU$95="M",AU$95="MADI"),(AU$92-1)*288+17,IF(OR(AU$95="IPO",AU$95="IP out"),IF(MOD(AU118-1,18)&lt;=9,"—",16*AU118-15),"Err"))))</f>
        <v xml:space="preserve"> </v>
      </c>
      <c r="AV119" s="7" t="str">
        <f>IF(OR(AU$95="M3",AU$95="S",AU$95="",AU$95="STD",AU$95="A",AU$95="AES",AU$95="F",AU$95="Fiber"),
IF(AND(AU$95="M3",MOD(AU118-1,9)=0),"Coax"," "),  IF(OR(AU$95="E",AU$95="EMB"),IF(MOD(AU118,9)=1,"—",16*AU118),IF(OR(AU$95="M",AU$95="MADI"),(AU$92-1)*288+80,
IF(OR(AU$95="IPO",AU$95="IP out"),IF(MOD(AU118-1,18)&lt;=9,"—",16*AU118-15),"Err"))))</f>
        <v xml:space="preserve"> </v>
      </c>
      <c r="AW119" s="9">
        <f>IF(OR(AW$95="M3", AW$95="S",AW$95="",AW$95="STD",AW$95="A",AW$95="AES",AW$95="F",AW$95="Fiber")," ",IF(OR(AW$95="E",AW$95="EMB"),IF(MOD(AW118,9)=1,"—",16*AW118-15),IF(OR(AW$95="M",AW$95="MADI"),(AW$92-1)*288+17,IF(OR(AW$95="IPO",AW$95="IP out"),IF(MOD(AW118-1,18)&lt;=9,"—",16*AW118-15),"Err"))))</f>
        <v>4497</v>
      </c>
      <c r="AX119" s="7">
        <f>IF(OR(AW$95="M3",AW$95="S",AW$95="",AW$95="STD",AW$95="A",AW$95="AES",AW$95="F",AW$95="Fiber"),
IF(AND(AW$95="M3",MOD(AW118-1,9)=0),"Coax"," "),  IF(OR(AW$95="E",AW$95="EMB"),IF(MOD(AW118,9)=1,"—",16*AW118),IF(OR(AW$95="M",AW$95="MADI"),(AW$92-1)*288+80,
IF(OR(AW$95="IPO",AW$95="IP out"),IF(MOD(AW118-1,18)&lt;=9,"—",16*AW118-15),"Err"))))</f>
        <v>4497</v>
      </c>
      <c r="AY119" s="9" t="str">
        <f>IF(OR(AY$95="M3", AY$95="S",AY$95="",AY$95="STD",AY$95="A",AY$95="AES",AY$95="F",AY$95="Fiber")," ",IF(OR(AY$95="E",AY$95="EMB"),IF(MOD(AY118,9)=1,"—",16*AY118-15),IF(OR(AY$95="M",AY$95="MADI"),(AY$92-1)*288+17,IF(OR(AY$95="IPO",AY$95="IP out"),IF(MOD(AY118-1,18)&lt;=9,"—",16*AY118-15),"Err"))))</f>
        <v xml:space="preserve"> </v>
      </c>
      <c r="AZ119" s="7" t="str">
        <f>IF(OR(AY$95="M3",AY$95="S",AY$95="",AY$95="STD",AY$95="A",AY$95="AES",AY$95="F",AY$95="Fiber"),
IF(AND(AY$95="M3",MOD(AY118-1,9)=0),"Coax"," "),  IF(OR(AY$95="E",AY$95="EMB"),IF(MOD(AY118,9)=1,"—",16*AY118),IF(OR(AY$95="M",AY$95="MADI"),(AY$92-1)*288+80,
IF(OR(AY$95="IPO",AY$95="IP out"),IF(MOD(AY118-1,18)&lt;=9,"—",16*AY118-15),"Err"))))</f>
        <v xml:space="preserve"> </v>
      </c>
      <c r="BA119" s="9" t="str">
        <f>IF(OR(BA$95="M3", BA$95="S",BA$95="",BA$95="STD",BA$95="A",BA$95="AES",BA$95="F",BA$95="Fiber")," ",IF(OR(BA$95="E",BA$95="EMB"),IF(MOD(BA118,9)=1,"—",16*BA118-15),IF(OR(BA$95="M",BA$95="MADI"),(BA$92-1)*288+17,IF(OR(BA$95="IPO",BA$95="IP out"),IF(MOD(BA118-1,18)&lt;=9,"—",16*BA118-15),"Err"))))</f>
        <v xml:space="preserve"> </v>
      </c>
      <c r="BB119" s="7" t="str">
        <f>IF(OR(BA$95="M3",BA$95="S",BA$95="",BA$95="STD",BA$95="A",BA$95="AES",BA$95="F",BA$95="Fiber"),
IF(AND(BA$95="M3",MOD(BA118-1,9)=0),"Coax"," "),  IF(OR(BA$95="E",BA$95="EMB"),IF(MOD(BA118,9)=1,"—",16*BA118),IF(OR(BA$95="M",BA$95="MADI"),(BA$92-1)*288+80,
IF(OR(BA$95="IPO",BA$95="IP out"),IF(MOD(BA118-1,18)&lt;=9,"—",16*BA118-15),"Err"))))</f>
        <v xml:space="preserve"> </v>
      </c>
      <c r="BC119" s="9" t="str">
        <f>IF(OR(BC$95="M3", BC$95="S",BC$95="",BC$95="STD",BC$95="A",BC$95="AES",BC$95="F",BC$95="Fiber")," ",IF(OR(BC$95="E",BC$95="EMB"),IF(MOD(BC118,9)=1,"—",16*BC118-15),IF(OR(BC$95="M",BC$95="MADI"),(BC$92-1)*288+17,IF(OR(BC$95="IPO",BC$95="IP out"),IF(MOD(BC118-1,18)&lt;=9,"—",16*BC118-15),"Err"))))</f>
        <v xml:space="preserve"> </v>
      </c>
      <c r="BD119" s="7" t="str">
        <f>IF(OR(BC$95="M3",BC$95="S",BC$95="",BC$95="STD",BC$95="A",BC$95="AES",BC$95="F",BC$95="Fiber"),
IF(AND(BC$95="M3",MOD(BC118-1,9)=0),"Coax"," "),  IF(OR(BC$95="E",BC$95="EMB"),IF(MOD(BC118,9)=1,"—",16*BC118),IF(OR(BC$95="M",BC$95="MADI"),(BC$92-1)*288+80,
IF(OR(BC$95="IPO",BC$95="IP out"),IF(MOD(BC118-1,18)&lt;=9,"—",16*BC118-15),"Err"))))</f>
        <v xml:space="preserve"> </v>
      </c>
      <c r="BE119" s="9">
        <f>IF(OR(BE$95="M3", BE$95="S",BE$95="",BE$95="STD",BE$95="A",BE$95="AES",BE$95="F",BE$95="Fiber")," ",IF(OR(BE$95="E",BE$95="EMB"),IF(MOD(BE118,9)=1,"—",16*BE118-15),IF(OR(BE$95="M",BE$95="MADI"),(BE$92-1)*288+17,IF(OR(BE$95="IPO",BE$95="IP out"),IF(MOD(BE118-1,18)&lt;=9,"—",16*BE118-15),"Err"))))</f>
        <v>3185</v>
      </c>
      <c r="BF119" s="7">
        <f>IF(OR(BE$95="M3",BE$95="S",BE$95="",BE$95="STD",BE$95="A",BE$95="AES",BE$95="F",BE$95="Fiber"),
IF(AND(BE$95="M3",MOD(BE118-1,9)=0),"Coax"," "),  IF(OR(BE$95="E",BE$95="EMB"),IF(MOD(BE118,9)=1,"—",16*BE118),IF(OR(BE$95="M",BE$95="MADI"),(BE$92-1)*288+80,
IF(OR(BE$95="IPO",BE$95="IP out"),IF(MOD(BE118-1,18)&lt;=9,"—",16*BE118-15),"Err"))))</f>
        <v>3248</v>
      </c>
      <c r="BG119" s="9">
        <f>IF(OR(BG$95="M3", BG$95="S",BG$95="",BG$95="STD",BG$95="A",BG$95="AES",BG$95="F",BG$95="Fiber")," ",IF(OR(BG$95="E",BG$95="EMB"),IF(MOD(BG118,9)=1,"—",16*BG118-15),IF(OR(BG$95="M",BG$95="MADI"),(BG$92-1)*288+17,IF(OR(BG$95="IPO",BG$95="IP out"),IF(MOD(BG118-1,18)&lt;=9,"—",16*BG118-15),"Err"))))</f>
        <v>3057</v>
      </c>
      <c r="BH119" s="7">
        <f>IF(OR(BG$95="M3",BG$95="S",BG$95="",BG$95="STD",BG$95="A",BG$95="AES",BG$95="F",BG$95="Fiber"),
IF(AND(BG$95="M3",MOD(BG118-1,9)=0),"Coax"," "),  IF(OR(BG$95="E",BG$95="EMB"),IF(MOD(BG118,9)=1,"—",16*BG118),IF(OR(BG$95="M",BG$95="MADI"),(BG$92-1)*288+80,
IF(OR(BG$95="IPO",BG$95="IP out"),IF(MOD(BG118-1,18)&lt;=9,"—",16*BG118-15),"Err"))))</f>
        <v>3072</v>
      </c>
      <c r="BI119" s="9" t="str">
        <f>IF(OR(BI$95="M3", BI$95="S",BI$95="",BI$95="STD",BI$95="A",BI$95="AES",BI$95="F",BI$95="Fiber")," ",IF(OR(BI$95="E",BI$95="EMB"),IF(MOD(BI118,9)=1,"—",16*BI118-15),IF(OR(BI$95="M",BI$95="MADI"),(BI$92-1)*288+17,IF(OR(BI$95="IPO",BI$95="IP out"),IF(MOD(BI118-1,18)&lt;=9,"—",16*BI118-15),"Err"))))</f>
        <v xml:space="preserve"> </v>
      </c>
      <c r="BJ119" s="7" t="str">
        <f>IF(OR(BI$95="M3",BI$95="S",BI$95="",BI$95="STD",BI$95="A",BI$95="AES",BI$95="F",BI$95="Fiber"),
IF(AND(BI$95="M3",MOD(BI118-1,9)=0),"Coax"," "),  IF(OR(BI$95="E",BI$95="EMB"),IF(MOD(BI118,9)=1,"—",16*BI118),IF(OR(BI$95="M",BI$95="MADI"),(BI$92-1)*288+80,
IF(OR(BI$95="IPO",BI$95="IP out"),IF(MOD(BI118-1,18)&lt;=9,"—",16*BI118-15),"Err"))))</f>
        <v xml:space="preserve"> </v>
      </c>
      <c r="BK119" s="9" t="str">
        <f>IF(OR(BK$95="M3", BK$95="S",BK$95="",BK$95="STD",BK$95="A",BK$95="AES",BK$95="F",BK$95="Fiber")," ",IF(OR(BK$95="E",BK$95="EMB"),IF(MOD(BK118,9)=1,"—",16*BK118-15),IF(OR(BK$95="M",BK$95="MADI"),(BK$92-1)*288+17,IF(OR(BK$95="IPO",BK$95="IP out"),IF(MOD(BK118-1,18)&lt;=9,"—",16*BK118-15),"Err"))))</f>
        <v xml:space="preserve"> </v>
      </c>
      <c r="BL119" s="7" t="str">
        <f>IF(OR(BK$95="M3",BK$95="S",BK$95="",BK$95="STD",BK$95="A",BK$95="AES",BK$95="F",BK$95="Fiber"),
IF(AND(BK$95="M3",MOD(BK118-1,9)=0),"Coax"," "),  IF(OR(BK$95="E",BK$95="EMB"),IF(MOD(BK118,9)=1,"—",16*BK118),IF(OR(BK$95="M",BK$95="MADI"),(BK$92-1)*288+80,
IF(OR(BK$95="IPO",BK$95="IP out"),IF(MOD(BK118-1,18)&lt;=9,"—",16*BK118-15),"Err"))))</f>
        <v xml:space="preserve"> </v>
      </c>
      <c r="BM119" s="11"/>
      <c r="BN119" s="14"/>
    </row>
    <row r="120" spans="1:66" x14ac:dyDescent="0.25">
      <c r="A120" s="41">
        <f>(A$92)*18-5</f>
        <v>1147</v>
      </c>
      <c r="B120" s="42"/>
      <c r="C120" s="41">
        <f>(C$92)*18-5</f>
        <v>1129</v>
      </c>
      <c r="D120" s="42"/>
      <c r="E120" s="41">
        <f>(E$92)*18-5</f>
        <v>1111</v>
      </c>
      <c r="F120" s="42"/>
      <c r="G120" s="41">
        <f>(G$92)*18-5</f>
        <v>1093</v>
      </c>
      <c r="H120" s="42"/>
      <c r="I120" s="41">
        <f>(I$92)*18-5</f>
        <v>1075</v>
      </c>
      <c r="J120" s="42"/>
      <c r="K120" s="41">
        <f>(K$92)*18-5</f>
        <v>1057</v>
      </c>
      <c r="L120" s="42"/>
      <c r="M120" s="41">
        <f>(M$92)*18-5</f>
        <v>1039</v>
      </c>
      <c r="N120" s="42"/>
      <c r="O120" s="41">
        <f>(O$92)*18-5</f>
        <v>1021</v>
      </c>
      <c r="P120" s="42"/>
      <c r="Q120" s="10">
        <f>(Q$92)*18-5</f>
        <v>859</v>
      </c>
      <c r="R120" s="39"/>
      <c r="S120" s="10">
        <f>(S$92)*18-5</f>
        <v>841</v>
      </c>
      <c r="T120" s="39"/>
      <c r="U120" s="10">
        <f>(U$92)*18-5</f>
        <v>823</v>
      </c>
      <c r="V120" s="39"/>
      <c r="W120" s="10">
        <f>(W$92)*18-5</f>
        <v>805</v>
      </c>
      <c r="X120" s="39"/>
      <c r="Y120" s="10">
        <f>(Y$92)*18-5</f>
        <v>787</v>
      </c>
      <c r="Z120" s="39"/>
      <c r="AA120" s="10">
        <f>(AA$92)*18-5</f>
        <v>769</v>
      </c>
      <c r="AB120" s="39"/>
      <c r="AC120" s="10">
        <f>(AC$92)*18-5</f>
        <v>751</v>
      </c>
      <c r="AD120" s="39"/>
      <c r="AE120" s="10">
        <f>(AE$92)*18-5</f>
        <v>733</v>
      </c>
      <c r="AF120" s="39"/>
      <c r="AG120" s="10">
        <f>(AG$92)*18-5</f>
        <v>571</v>
      </c>
      <c r="AH120" s="39"/>
      <c r="AI120" s="10">
        <f>(AI$92)*18-5</f>
        <v>553</v>
      </c>
      <c r="AJ120" s="39"/>
      <c r="AK120" s="10">
        <f>(AK$92)*18-5</f>
        <v>535</v>
      </c>
      <c r="AL120" s="39"/>
      <c r="AM120" s="10">
        <f>(AM$92)*18-5</f>
        <v>517</v>
      </c>
      <c r="AN120" s="39"/>
      <c r="AO120" s="10">
        <f>(AO$92)*18-5</f>
        <v>499</v>
      </c>
      <c r="AP120" s="39"/>
      <c r="AQ120" s="10">
        <f>(AQ$92)*18-5</f>
        <v>481</v>
      </c>
      <c r="AR120" s="39"/>
      <c r="AS120" s="10">
        <f>(AS$92)*18-5</f>
        <v>463</v>
      </c>
      <c r="AT120" s="39"/>
      <c r="AU120" s="10">
        <f>(AU$92)*18-5</f>
        <v>445</v>
      </c>
      <c r="AV120" s="39"/>
      <c r="AW120" s="10">
        <f>(AW$92)*18-5</f>
        <v>283</v>
      </c>
      <c r="AX120" s="39"/>
      <c r="AY120" s="10">
        <f>(AY$92)*18-5</f>
        <v>265</v>
      </c>
      <c r="AZ120" s="39"/>
      <c r="BA120" s="10">
        <f>(BA$92)*18-5</f>
        <v>247</v>
      </c>
      <c r="BB120" s="39"/>
      <c r="BC120" s="10">
        <f>(BC$92)*18-5</f>
        <v>229</v>
      </c>
      <c r="BD120" s="39"/>
      <c r="BE120" s="10">
        <f>(BE$92)*18-5</f>
        <v>211</v>
      </c>
      <c r="BF120" s="39"/>
      <c r="BG120" s="10">
        <f>(BG$92)*18-5</f>
        <v>193</v>
      </c>
      <c r="BH120" s="39"/>
      <c r="BI120" s="10">
        <f>(BI$92)*18-5</f>
        <v>175</v>
      </c>
      <c r="BJ120" s="39"/>
      <c r="BK120" s="10">
        <f>(BK$92)*18-5</f>
        <v>157</v>
      </c>
      <c r="BL120" s="26"/>
      <c r="BM120" s="3"/>
      <c r="BN120" s="13"/>
    </row>
    <row r="121" spans="1:66" x14ac:dyDescent="0.25">
      <c r="A121" s="9">
        <f>IF(OR(A$95="M3", A$95="S",A$95="",A$95="STD",A$95="A",A$95="AES",A$95="F",A$95="Fiber")," ",IF(OR(A$95="E",A$95="EMB"),IF(MOD(A120,9)=1,"—",16*A120-15),IF(OR(A$95="M",A$95="MADI"),(A$92-1)*288+17,IF(OR(A$95="IPO",A$95="IP out"),IF(MOD(A120-1,18)&lt;=9,"—",16*A120-15),"Err"))))</f>
        <v>18337</v>
      </c>
      <c r="B121" s="7">
        <f>IF(OR(A$95="M3",A$95="S",A$95="",A$95="STD",A$95="A",A$95="AES",A$95="F",A$95="Fiber"),
IF(AND(A$95="M3",MOD(A120-1,9)=0),"Coax"," "),  IF(OR(A$95="E",A$95="EMB"),IF(MOD(A120,9)=1,"—",16*A120),IF(OR(A$95="M",A$95="MADI"),(A$92-1)*288+80,
IF(OR(A$95="IPO",A$95="IP out"),IF(MOD(A120-1,18)&lt;=9,"—",16*A120-15),"Err"))))</f>
        <v>18337</v>
      </c>
      <c r="C121" s="9">
        <f>IF(OR(C$95="M3", C$95="S",C$95="",C$95="STD",C$95="A",C$95="AES",C$95="F",C$95="Fiber")," ",IF(OR(C$95="E",C$95="EMB"),IF(MOD(C120,9)=1,"—",16*C120-15),IF(OR(C$95="M",C$95="MADI"),(C$92-1)*288+17,IF(OR(C$95="IPO",C$95="IP out"),IF(MOD(C120-1,18)&lt;=9,"—",16*C120-15),"Err"))))</f>
        <v>18049</v>
      </c>
      <c r="D121" s="7">
        <f>IF(OR(C$95="M3",C$95="S",C$95="",C$95="STD",C$95="A",C$95="AES",C$95="F",C$95="Fiber"),
IF(AND(C$95="M3",MOD(C120-1,9)=0),"Coax"," "),  IF(OR(C$95="E",C$95="EMB"),IF(MOD(C120,9)=1,"—",16*C120),IF(OR(C$95="M",C$95="MADI"),(C$92-1)*288+80,
IF(OR(C$95="IPO",C$95="IP out"),IF(MOD(C120-1,18)&lt;=9,"—",16*C120-15),"Err"))))</f>
        <v>18049</v>
      </c>
      <c r="E121" s="9">
        <f>IF(OR(E$95="M3", E$95="S",E$95="",E$95="STD",E$95="A",E$95="AES",E$95="F",E$95="Fiber")," ",IF(OR(E$95="E",E$95="EMB"),IF(MOD(E120,9)=1,"—",16*E120-15),IF(OR(E$95="M",E$95="MADI"),(E$92-1)*288+17,IF(OR(E$95="IPO",E$95="IP out"),IF(MOD(E120-1,18)&lt;=9,"—",16*E120-15),"Err"))))</f>
        <v>17761</v>
      </c>
      <c r="F121" s="7">
        <f>IF(OR(E$95="M3",E$95="S",E$95="",E$95="STD",E$95="A",E$95="AES",E$95="F",E$95="Fiber"),
IF(AND(E$95="M3",MOD(E120-1,9)=0),"Coax"," "),  IF(OR(E$95="E",E$95="EMB"),IF(MOD(E120,9)=1,"—",16*E120),IF(OR(E$95="M",E$95="MADI"),(E$92-1)*288+80,
IF(OR(E$95="IPO",E$95="IP out"),IF(MOD(E120-1,18)&lt;=9,"—",16*E120-15),"Err"))))</f>
        <v>17761</v>
      </c>
      <c r="G121" s="9">
        <f>IF(OR(G$95="M3", G$95="S",G$95="",G$95="STD",G$95="A",G$95="AES",G$95="F",G$95="Fiber")," ",IF(OR(G$95="E",G$95="EMB"),IF(MOD(G120,9)=1,"—",16*G120-15),IF(OR(G$95="M",G$95="MADI"),(G$92-1)*288+17,IF(OR(G$95="IPO",G$95="IP out"),IF(MOD(G120-1,18)&lt;=9,"—",16*G120-15),"Err"))))</f>
        <v>17473</v>
      </c>
      <c r="H121" s="7">
        <f>IF(OR(G$95="M3",G$95="S",G$95="",G$95="STD",G$95="A",G$95="AES",G$95="F",G$95="Fiber"),
IF(AND(G$95="M3",MOD(G120-1,9)=0),"Coax"," "),  IF(OR(G$95="E",G$95="EMB"),IF(MOD(G120,9)=1,"—",16*G120),IF(OR(G$95="M",G$95="MADI"),(G$92-1)*288+80,
IF(OR(G$95="IPO",G$95="IP out"),IF(MOD(G120-1,18)&lt;=9,"—",16*G120-15),"Err"))))</f>
        <v>17473</v>
      </c>
      <c r="I121" s="9">
        <f>IF(OR(I$95="M3", I$95="S",I$95="",I$95="STD",I$95="A",I$95="AES",I$95="F",I$95="Fiber")," ",IF(OR(I$95="E",I$95="EMB"),IF(MOD(I120,9)=1,"—",16*I120-15),IF(OR(I$95="M",I$95="MADI"),(I$92-1)*288+17,IF(OR(I$95="IPO",I$95="IP out"),IF(MOD(I120-1,18)&lt;=9,"—",16*I120-15),"Err"))))</f>
        <v>17185</v>
      </c>
      <c r="J121" s="7">
        <f>IF(OR(I$95="M3",I$95="S",I$95="",I$95="STD",I$95="A",I$95="AES",I$95="F",I$95="Fiber"),
IF(AND(I$95="M3",MOD(I120-1,9)=0),"Coax"," "),  IF(OR(I$95="E",I$95="EMB"),IF(MOD(I120,9)=1,"—",16*I120),IF(OR(I$95="M",I$95="MADI"),(I$92-1)*288+80,
IF(OR(I$95="IPO",I$95="IP out"),IF(MOD(I120-1,18)&lt;=9,"—",16*I120-15),"Err"))))</f>
        <v>17185</v>
      </c>
      <c r="K121" s="9">
        <f>IF(OR(K$95="M3", K$95="S",K$95="",K$95="STD",K$95="A",K$95="AES",K$95="F",K$95="Fiber")," ",IF(OR(K$95="E",K$95="EMB"),IF(MOD(K120,9)=1,"—",16*K120-15),IF(OR(K$95="M",K$95="MADI"),(K$92-1)*288+17,IF(OR(K$95="IPO",K$95="IP out"),IF(MOD(K120-1,18)&lt;=9,"—",16*K120-15),"Err"))))</f>
        <v>16897</v>
      </c>
      <c r="L121" s="7">
        <f>IF(OR(K$95="M3",K$95="S",K$95="",K$95="STD",K$95="A",K$95="AES",K$95="F",K$95="Fiber"),
IF(AND(K$95="M3",MOD(K120-1,9)=0),"Coax"," "),  IF(OR(K$95="E",K$95="EMB"),IF(MOD(K120,9)=1,"—",16*K120),IF(OR(K$95="M",K$95="MADI"),(K$92-1)*288+80,
IF(OR(K$95="IPO",K$95="IP out"),IF(MOD(K120-1,18)&lt;=9,"—",16*K120-15),"Err"))))</f>
        <v>16897</v>
      </c>
      <c r="M121" s="9">
        <f>IF(OR(M$95="M3", M$95="S",M$95="",M$95="STD",M$95="A",M$95="AES",M$95="F",M$95="Fiber")," ",IF(OR(M$95="E",M$95="EMB"),IF(MOD(M120,9)=1,"—",16*M120-15),IF(OR(M$95="M",M$95="MADI"),(M$92-1)*288+17,IF(OR(M$95="IPO",M$95="IP out"),IF(MOD(M120-1,18)&lt;=9,"—",16*M120-15),"Err"))))</f>
        <v>16609</v>
      </c>
      <c r="N121" s="7">
        <f>IF(OR(M$95="M3",M$95="S",M$95="",M$95="STD",M$95="A",M$95="AES",M$95="F",M$95="Fiber"),
IF(AND(M$95="M3",MOD(M120-1,9)=0),"Coax"," "),  IF(OR(M$95="E",M$95="EMB"),IF(MOD(M120,9)=1,"—",16*M120),IF(OR(M$95="M",M$95="MADI"),(M$92-1)*288+80,
IF(OR(M$95="IPO",M$95="IP out"),IF(MOD(M120-1,18)&lt;=9,"—",16*M120-15),"Err"))))</f>
        <v>16609</v>
      </c>
      <c r="O121" s="9">
        <f>IF(OR(O$95="M3", O$95="S",O$95="",O$95="STD",O$95="A",O$95="AES",O$95="F",O$95="Fiber")," ",IF(OR(O$95="E",O$95="EMB"),IF(MOD(O120,9)=1,"—",16*O120-15),IF(OR(O$95="M",O$95="MADI"),(O$92-1)*288+17,IF(OR(O$95="IPO",O$95="IP out"),IF(MOD(O120-1,18)&lt;=9,"—",16*O120-15),"Err"))))</f>
        <v>16321</v>
      </c>
      <c r="P121" s="7">
        <f>IF(OR(O$95="M3",O$95="S",O$95="",O$95="STD",O$95="A",O$95="AES",O$95="F",O$95="Fiber"),
IF(AND(O$95="M3",MOD(O120-1,9)=0),"Coax"," "),  IF(OR(O$95="E",O$95="EMB"),IF(MOD(O120,9)=1,"—",16*O120),IF(OR(O$95="M",O$95="MADI"),(O$92-1)*288+80,
IF(OR(O$95="IPO",O$95="IP out"),IF(MOD(O120-1,18)&lt;=9,"—",16*O120-15),"Err"))))</f>
        <v>16321</v>
      </c>
      <c r="Q121" s="9">
        <f>IF(OR(Q$95="M3", Q$95="S",Q$95="",Q$95="STD",Q$95="A",Q$95="AES",Q$95="F",Q$95="Fiber")," ",IF(OR(Q$95="E",Q$95="EMB"),IF(MOD(Q120,9)=1,"—",16*Q120-15),IF(OR(Q$95="M",Q$95="MADI"),(Q$92-1)*288+17,IF(OR(Q$95="IPO",Q$95="IP out"),IF(MOD(Q120-1,18)&lt;=9,"—",16*Q120-15),"Err"))))</f>
        <v>13729</v>
      </c>
      <c r="R121" s="7">
        <f>IF(OR(Q$95="M3",Q$95="S",Q$95="",Q$95="STD",Q$95="A",Q$95="AES",Q$95="F",Q$95="Fiber"),
IF(AND(Q$95="M3",MOD(Q120-1,9)=0),"Coax"," "),  IF(OR(Q$95="E",Q$95="EMB"),IF(MOD(Q120,9)=1,"—",16*Q120),IF(OR(Q$95="M",Q$95="MADI"),(Q$92-1)*288+80,
IF(OR(Q$95="IPO",Q$95="IP out"),IF(MOD(Q120-1,18)&lt;=9,"—",16*Q120-15),"Err"))))</f>
        <v>13729</v>
      </c>
      <c r="S121" s="9">
        <f>IF(OR(S$95="M3", S$95="S",S$95="",S$95="STD",S$95="A",S$95="AES",S$95="F",S$95="Fiber")," ",IF(OR(S$95="E",S$95="EMB"),IF(MOD(S120,9)=1,"—",16*S120-15),IF(OR(S$95="M",S$95="MADI"),(S$92-1)*288+17,IF(OR(S$95="IPO",S$95="IP out"),IF(MOD(S120-1,18)&lt;=9,"—",16*S120-15),"Err"))))</f>
        <v>13441</v>
      </c>
      <c r="T121" s="7">
        <f>IF(OR(S$95="M3",S$95="S",S$95="",S$95="STD",S$95="A",S$95="AES",S$95="F",S$95="Fiber"),
IF(AND(S$95="M3",MOD(S120-1,9)=0),"Coax"," "),  IF(OR(S$95="E",S$95="EMB"),IF(MOD(S120,9)=1,"—",16*S120),IF(OR(S$95="M",S$95="MADI"),(S$92-1)*288+80,
IF(OR(S$95="IPO",S$95="IP out"),IF(MOD(S120-1,18)&lt;=9,"—",16*S120-15),"Err"))))</f>
        <v>13441</v>
      </c>
      <c r="U121" s="9">
        <f>IF(OR(U$95="M3", U$95="S",U$95="",U$95="STD",U$95="A",U$95="AES",U$95="F",U$95="Fiber")," ",IF(OR(U$95="E",U$95="EMB"),IF(MOD(U120,9)=1,"—",16*U120-15),IF(OR(U$95="M",U$95="MADI"),(U$92-1)*288+17,IF(OR(U$95="IPO",U$95="IP out"),IF(MOD(U120-1,18)&lt;=9,"—",16*U120-15),"Err"))))</f>
        <v>13153</v>
      </c>
      <c r="V121" s="7">
        <f>IF(OR(U$95="M3",U$95="S",U$95="",U$95="STD",U$95="A",U$95="AES",U$95="F",U$95="Fiber"),
IF(AND(U$95="M3",MOD(U120-1,9)=0),"Coax"," "),  IF(OR(U$95="E",U$95="EMB"),IF(MOD(U120,9)=1,"—",16*U120),IF(OR(U$95="M",U$95="MADI"),(U$92-1)*288+80,
IF(OR(U$95="IPO",U$95="IP out"),IF(MOD(U120-1,18)&lt;=9,"—",16*U120-15),"Err"))))</f>
        <v>13153</v>
      </c>
      <c r="W121" s="9">
        <f>IF(OR(W$95="M3", W$95="S",W$95="",W$95="STD",W$95="A",W$95="AES",W$95="F",W$95="Fiber")," ",IF(OR(W$95="E",W$95="EMB"),IF(MOD(W120,9)=1,"—",16*W120-15),IF(OR(W$95="M",W$95="MADI"),(W$92-1)*288+17,IF(OR(W$95="IPO",W$95="IP out"),IF(MOD(W120-1,18)&lt;=9,"—",16*W120-15),"Err"))))</f>
        <v>12865</v>
      </c>
      <c r="X121" s="7">
        <f>IF(OR(W$95="M3",W$95="S",W$95="",W$95="STD",W$95="A",W$95="AES",W$95="F",W$95="Fiber"),
IF(AND(W$95="M3",MOD(W120-1,9)=0),"Coax"," "),  IF(OR(W$95="E",W$95="EMB"),IF(MOD(W120,9)=1,"—",16*W120),IF(OR(W$95="M",W$95="MADI"),(W$92-1)*288+80,
IF(OR(W$95="IPO",W$95="IP out"),IF(MOD(W120-1,18)&lt;=9,"—",16*W120-15),"Err"))))</f>
        <v>12865</v>
      </c>
      <c r="Y121" s="9">
        <f>IF(OR(Y$95="M3", Y$95="S",Y$95="",Y$95="STD",Y$95="A",Y$95="AES",Y$95="F",Y$95="Fiber")," ",IF(OR(Y$95="E",Y$95="EMB"),IF(MOD(Y120,9)=1,"—",16*Y120-15),IF(OR(Y$95="M",Y$95="MADI"),(Y$92-1)*288+17,IF(OR(Y$95="IPO",Y$95="IP out"),IF(MOD(Y120-1,18)&lt;=9,"—",16*Y120-15),"Err"))))</f>
        <v>12577</v>
      </c>
      <c r="Z121" s="7">
        <f>IF(OR(Y$95="M3",Y$95="S",Y$95="",Y$95="STD",Y$95="A",Y$95="AES",Y$95="F",Y$95="Fiber"),
IF(AND(Y$95="M3",MOD(Y120-1,9)=0),"Coax"," "),  IF(OR(Y$95="E",Y$95="EMB"),IF(MOD(Y120,9)=1,"—",16*Y120),IF(OR(Y$95="M",Y$95="MADI"),(Y$92-1)*288+80,
IF(OR(Y$95="IPO",Y$95="IP out"),IF(MOD(Y120-1,18)&lt;=9,"—",16*Y120-15),"Err"))))</f>
        <v>12577</v>
      </c>
      <c r="AA121" s="9">
        <f>IF(OR(AA$95="M3", AA$95="S",AA$95="",AA$95="STD",AA$95="A",AA$95="AES",AA$95="F",AA$95="Fiber")," ",IF(OR(AA$95="E",AA$95="EMB"),IF(MOD(AA120,9)=1,"—",16*AA120-15),IF(OR(AA$95="M",AA$95="MADI"),(AA$92-1)*288+17,IF(OR(AA$95="IPO",AA$95="IP out"),IF(MOD(AA120-1,18)&lt;=9,"—",16*AA120-15),"Err"))))</f>
        <v>12289</v>
      </c>
      <c r="AB121" s="7">
        <f>IF(OR(AA$95="M3",AA$95="S",AA$95="",AA$95="STD",AA$95="A",AA$95="AES",AA$95="F",AA$95="Fiber"),
IF(AND(AA$95="M3",MOD(AA120-1,9)=0),"Coax"," "),  IF(OR(AA$95="E",AA$95="EMB"),IF(MOD(AA120,9)=1,"—",16*AA120),IF(OR(AA$95="M",AA$95="MADI"),(AA$92-1)*288+80,
IF(OR(AA$95="IPO",AA$95="IP out"),IF(MOD(AA120-1,18)&lt;=9,"—",16*AA120-15),"Err"))))</f>
        <v>12289</v>
      </c>
      <c r="AC121" s="9">
        <f>IF(OR(AC$95="M3", AC$95="S",AC$95="",AC$95="STD",AC$95="A",AC$95="AES",AC$95="F",AC$95="Fiber")," ",IF(OR(AC$95="E",AC$95="EMB"),IF(MOD(AC120,9)=1,"—",16*AC120-15),IF(OR(AC$95="M",AC$95="MADI"),(AC$92-1)*288+17,IF(OR(AC$95="IPO",AC$95="IP out"),IF(MOD(AC120-1,18)&lt;=9,"—",16*AC120-15),"Err"))))</f>
        <v>12001</v>
      </c>
      <c r="AD121" s="7">
        <f>IF(OR(AC$95="M3",AC$95="S",AC$95="",AC$95="STD",AC$95="A",AC$95="AES",AC$95="F",AC$95="Fiber"),
IF(AND(AC$95="M3",MOD(AC120-1,9)=0),"Coax"," "),  IF(OR(AC$95="E",AC$95="EMB"),IF(MOD(AC120,9)=1,"—",16*AC120),IF(OR(AC$95="M",AC$95="MADI"),(AC$92-1)*288+80,
IF(OR(AC$95="IPO",AC$95="IP out"),IF(MOD(AC120-1,18)&lt;=9,"—",16*AC120-15),"Err"))))</f>
        <v>12001</v>
      </c>
      <c r="AE121" s="9">
        <f>IF(OR(AE$95="M3", AE$95="S",AE$95="",AE$95="STD",AE$95="A",AE$95="AES",AE$95="F",AE$95="Fiber")," ",IF(OR(AE$95="E",AE$95="EMB"),IF(MOD(AE120,9)=1,"—",16*AE120-15),IF(OR(AE$95="M",AE$95="MADI"),(AE$92-1)*288+17,IF(OR(AE$95="IPO",AE$95="IP out"),IF(MOD(AE120-1,18)&lt;=9,"—",16*AE120-15),"Err"))))</f>
        <v>11713</v>
      </c>
      <c r="AF121" s="7">
        <f>IF(OR(AE$95="M3",AE$95="S",AE$95="",AE$95="STD",AE$95="A",AE$95="AES",AE$95="F",AE$95="Fiber"),
IF(AND(AE$95="M3",MOD(AE120-1,9)=0),"Coax"," "),  IF(OR(AE$95="E",AE$95="EMB"),IF(MOD(AE120,9)=1,"—",16*AE120),IF(OR(AE$95="M",AE$95="MADI"),(AE$92-1)*288+80,
IF(OR(AE$95="IPO",AE$95="IP out"),IF(MOD(AE120-1,18)&lt;=9,"—",16*AE120-15),"Err"))))</f>
        <v>11713</v>
      </c>
      <c r="AG121" s="9">
        <f>IF(OR(AG$95="M3", AG$95="S",AG$95="",AG$95="STD",AG$95="A",AG$95="AES",AG$95="F",AG$95="Fiber")," ",IF(OR(AG$95="E",AG$95="EMB"),IF(MOD(AG120,9)=1,"—",16*AG120-15),IF(OR(AG$95="M",AG$95="MADI"),(AG$92-1)*288+17,IF(OR(AG$95="IPO",AG$95="IP out"),IF(MOD(AG120-1,18)&lt;=9,"—",16*AG120-15),"Err"))))</f>
        <v>9121</v>
      </c>
      <c r="AH121" s="7">
        <f>IF(OR(AG$95="M3",AG$95="S",AG$95="",AG$95="STD",AG$95="A",AG$95="AES",AG$95="F",AG$95="Fiber"),
IF(AND(AG$95="M3",MOD(AG120-1,9)=0),"Coax"," "),  IF(OR(AG$95="E",AG$95="EMB"),IF(MOD(AG120,9)=1,"—",16*AG120),IF(OR(AG$95="M",AG$95="MADI"),(AG$92-1)*288+80,
IF(OR(AG$95="IPO",AG$95="IP out"),IF(MOD(AG120-1,18)&lt;=9,"—",16*AG120-15),"Err"))))</f>
        <v>9121</v>
      </c>
      <c r="AI121" s="9" t="str">
        <f>IF(OR(AI$95="M3", AI$95="S",AI$95="",AI$95="STD",AI$95="A",AI$95="AES",AI$95="F",AI$95="Fiber")," ",IF(OR(AI$95="E",AI$95="EMB"),IF(MOD(AI120,9)=1,"—",16*AI120-15),IF(OR(AI$95="M",AI$95="MADI"),(AI$92-1)*288+17,IF(OR(AI$95="IPO",AI$95="IP out"),IF(MOD(AI120-1,18)&lt;=9,"—",16*AI120-15),"Err"))))</f>
        <v xml:space="preserve"> </v>
      </c>
      <c r="AJ121" s="7" t="str">
        <f>IF(OR(AI$95="M3",AI$95="S",AI$95="",AI$95="STD",AI$95="A",AI$95="AES",AI$95="F",AI$95="Fiber"),
IF(AND(AI$95="M3",MOD(AI120-1,9)=0),"Coax"," "),  IF(OR(AI$95="E",AI$95="EMB"),IF(MOD(AI120,9)=1,"—",16*AI120),IF(OR(AI$95="M",AI$95="MADI"),(AI$92-1)*288+80,
IF(OR(AI$95="IPO",AI$95="IP out"),IF(MOD(AI120-1,18)&lt;=9,"—",16*AI120-15),"Err"))))</f>
        <v xml:space="preserve"> </v>
      </c>
      <c r="AK121" s="9" t="str">
        <f>IF(OR(AK$95="M3", AK$95="S",AK$95="",AK$95="STD",AK$95="A",AK$95="AES",AK$95="F",AK$95="Fiber")," ",IF(OR(AK$95="E",AK$95="EMB"),IF(MOD(AK120,9)=1,"—",16*AK120-15),IF(OR(AK$95="M",AK$95="MADI"),(AK$92-1)*288+17,IF(OR(AK$95="IPO",AK$95="IP out"),IF(MOD(AK120-1,18)&lt;=9,"—",16*AK120-15),"Err"))))</f>
        <v xml:space="preserve"> </v>
      </c>
      <c r="AL121" s="7" t="str">
        <f>IF(OR(AK$95="M3",AK$95="S",AK$95="",AK$95="STD",AK$95="A",AK$95="AES",AK$95="F",AK$95="Fiber"),
IF(AND(AK$95="M3",MOD(AK120-1,9)=0),"Coax"," "),  IF(OR(AK$95="E",AK$95="EMB"),IF(MOD(AK120,9)=1,"—",16*AK120),IF(OR(AK$95="M",AK$95="MADI"),(AK$92-1)*288+80,
IF(OR(AK$95="IPO",AK$95="IP out"),IF(MOD(AK120-1,18)&lt;=9,"—",16*AK120-15),"Err"))))</f>
        <v xml:space="preserve"> </v>
      </c>
      <c r="AM121" s="9" t="str">
        <f>IF(OR(AM$95="M3", AM$95="S",AM$95="",AM$95="STD",AM$95="A",AM$95="AES",AM$95="F",AM$95="Fiber")," ",IF(OR(AM$95="E",AM$95="EMB"),IF(MOD(AM120,9)=1,"—",16*AM120-15),IF(OR(AM$95="M",AM$95="MADI"),(AM$92-1)*288+17,IF(OR(AM$95="IPO",AM$95="IP out"),IF(MOD(AM120-1,18)&lt;=9,"—",16*AM120-15),"Err"))))</f>
        <v xml:space="preserve"> </v>
      </c>
      <c r="AN121" s="7" t="str">
        <f>IF(OR(AM$95="M3",AM$95="S",AM$95="",AM$95="STD",AM$95="A",AM$95="AES",AM$95="F",AM$95="Fiber"),
IF(AND(AM$95="M3",MOD(AM120-1,9)=0),"Coax"," "),  IF(OR(AM$95="E",AM$95="EMB"),IF(MOD(AM120,9)=1,"—",16*AM120),IF(OR(AM$95="M",AM$95="MADI"),(AM$92-1)*288+80,
IF(OR(AM$95="IPO",AM$95="IP out"),IF(MOD(AM120-1,18)&lt;=9,"—",16*AM120-15),"Err"))))</f>
        <v xml:space="preserve"> </v>
      </c>
      <c r="AO121" s="9">
        <f>IF(OR(AO$95="M3", AO$95="S",AO$95="",AO$95="STD",AO$95="A",AO$95="AES",AO$95="F",AO$95="Fiber")," ",IF(OR(AO$95="E",AO$95="EMB"),IF(MOD(AO120,9)=1,"—",16*AO120-15),IF(OR(AO$95="M",AO$95="MADI"),(AO$92-1)*288+17,IF(OR(AO$95="IPO",AO$95="IP out"),IF(MOD(AO120-1,18)&lt;=9,"—",16*AO120-15),"Err"))))</f>
        <v>7793</v>
      </c>
      <c r="AP121" s="7">
        <f>IF(OR(AO$95="M3",AO$95="S",AO$95="",AO$95="STD",AO$95="A",AO$95="AES",AO$95="F",AO$95="Fiber"),
IF(AND(AO$95="M3",MOD(AO120-1,9)=0),"Coax"," "),  IF(OR(AO$95="E",AO$95="EMB"),IF(MOD(AO120,9)=1,"—",16*AO120),IF(OR(AO$95="M",AO$95="MADI"),(AO$92-1)*288+80,
IF(OR(AO$95="IPO",AO$95="IP out"),IF(MOD(AO120-1,18)&lt;=9,"—",16*AO120-15),"Err"))))</f>
        <v>7856</v>
      </c>
      <c r="AQ121" s="9">
        <f>IF(OR(AQ$95="M3", AQ$95="S",AQ$95="",AQ$95="STD",AQ$95="A",AQ$95="AES",AQ$95="F",AQ$95="Fiber")," ",IF(OR(AQ$95="E",AQ$95="EMB"),IF(MOD(AQ120,9)=1,"—",16*AQ120-15),IF(OR(AQ$95="M",AQ$95="MADI"),(AQ$92-1)*288+17,IF(OR(AQ$95="IPO",AQ$95="IP out"),IF(MOD(AQ120-1,18)&lt;=9,"—",16*AQ120-15),"Err"))))</f>
        <v>7681</v>
      </c>
      <c r="AR121" s="7">
        <f>IF(OR(AQ$95="M3",AQ$95="S",AQ$95="",AQ$95="STD",AQ$95="A",AQ$95="AES",AQ$95="F",AQ$95="Fiber"),
IF(AND(AQ$95="M3",MOD(AQ120-1,9)=0),"Coax"," "),  IF(OR(AQ$95="E",AQ$95="EMB"),IF(MOD(AQ120,9)=1,"—",16*AQ120),IF(OR(AQ$95="M",AQ$95="MADI"),(AQ$92-1)*288+80,
IF(OR(AQ$95="IPO",AQ$95="IP out"),IF(MOD(AQ120-1,18)&lt;=9,"—",16*AQ120-15),"Err"))))</f>
        <v>7696</v>
      </c>
      <c r="AS121" s="9" t="str">
        <f>IF(OR(AS$95="M3", AS$95="S",AS$95="",AS$95="STD",AS$95="A",AS$95="AES",AS$95="F",AS$95="Fiber")," ",IF(OR(AS$95="E",AS$95="EMB"),IF(MOD(AS120,9)=1,"—",16*AS120-15),IF(OR(AS$95="M",AS$95="MADI"),(AS$92-1)*288+17,IF(OR(AS$95="IPO",AS$95="IP out"),IF(MOD(AS120-1,18)&lt;=9,"—",16*AS120-15),"Err"))))</f>
        <v xml:space="preserve"> </v>
      </c>
      <c r="AT121" s="7" t="str">
        <f>IF(OR(AS$95="M3",AS$95="S",AS$95="",AS$95="STD",AS$95="A",AS$95="AES",AS$95="F",AS$95="Fiber"),
IF(AND(AS$95="M3",MOD(AS120-1,9)=0),"Coax"," "),  IF(OR(AS$95="E",AS$95="EMB"),IF(MOD(AS120,9)=1,"—",16*AS120),IF(OR(AS$95="M",AS$95="MADI"),(AS$92-1)*288+80,
IF(OR(AS$95="IPO",AS$95="IP out"),IF(MOD(AS120-1,18)&lt;=9,"—",16*AS120-15),"Err"))))</f>
        <v xml:space="preserve"> </v>
      </c>
      <c r="AU121" s="9" t="str">
        <f>IF(OR(AU$95="M3", AU$95="S",AU$95="",AU$95="STD",AU$95="A",AU$95="AES",AU$95="F",AU$95="Fiber")," ",IF(OR(AU$95="E",AU$95="EMB"),IF(MOD(AU120,9)=1,"—",16*AU120-15),IF(OR(AU$95="M",AU$95="MADI"),(AU$92-1)*288+17,IF(OR(AU$95="IPO",AU$95="IP out"),IF(MOD(AU120-1,18)&lt;=9,"—",16*AU120-15),"Err"))))</f>
        <v xml:space="preserve"> </v>
      </c>
      <c r="AV121" s="7" t="str">
        <f>IF(OR(AU$95="M3",AU$95="S",AU$95="",AU$95="STD",AU$95="A",AU$95="AES",AU$95="F",AU$95="Fiber"),
IF(AND(AU$95="M3",MOD(AU120-1,9)=0),"Coax"," "),  IF(OR(AU$95="E",AU$95="EMB"),IF(MOD(AU120,9)=1,"—",16*AU120),IF(OR(AU$95="M",AU$95="MADI"),(AU$92-1)*288+80,
IF(OR(AU$95="IPO",AU$95="IP out"),IF(MOD(AU120-1,18)&lt;=9,"—",16*AU120-15),"Err"))))</f>
        <v xml:space="preserve"> </v>
      </c>
      <c r="AW121" s="9">
        <f>IF(OR(AW$95="M3", AW$95="S",AW$95="",AW$95="STD",AW$95="A",AW$95="AES",AW$95="F",AW$95="Fiber")," ",IF(OR(AW$95="E",AW$95="EMB"),IF(MOD(AW120,9)=1,"—",16*AW120-15),IF(OR(AW$95="M",AW$95="MADI"),(AW$92-1)*288+17,IF(OR(AW$95="IPO",AW$95="IP out"),IF(MOD(AW120-1,18)&lt;=9,"—",16*AW120-15),"Err"))))</f>
        <v>4513</v>
      </c>
      <c r="AX121" s="7">
        <f>IF(OR(AW$95="M3",AW$95="S",AW$95="",AW$95="STD",AW$95="A",AW$95="AES",AW$95="F",AW$95="Fiber"),
IF(AND(AW$95="M3",MOD(AW120-1,9)=0),"Coax"," "),  IF(OR(AW$95="E",AW$95="EMB"),IF(MOD(AW120,9)=1,"—",16*AW120),IF(OR(AW$95="M",AW$95="MADI"),(AW$92-1)*288+80,
IF(OR(AW$95="IPO",AW$95="IP out"),IF(MOD(AW120-1,18)&lt;=9,"—",16*AW120-15),"Err"))))</f>
        <v>4513</v>
      </c>
      <c r="AY121" s="9" t="str">
        <f>IF(OR(AY$95="M3", AY$95="S",AY$95="",AY$95="STD",AY$95="A",AY$95="AES",AY$95="F",AY$95="Fiber")," ",IF(OR(AY$95="E",AY$95="EMB"),IF(MOD(AY120,9)=1,"—",16*AY120-15),IF(OR(AY$95="M",AY$95="MADI"),(AY$92-1)*288+17,IF(OR(AY$95="IPO",AY$95="IP out"),IF(MOD(AY120-1,18)&lt;=9,"—",16*AY120-15),"Err"))))</f>
        <v xml:space="preserve"> </v>
      </c>
      <c r="AZ121" s="7" t="str">
        <f>IF(OR(AY$95="M3",AY$95="S",AY$95="",AY$95="STD",AY$95="A",AY$95="AES",AY$95="F",AY$95="Fiber"),
IF(AND(AY$95="M3",MOD(AY120-1,9)=0),"Coax"," "),  IF(OR(AY$95="E",AY$95="EMB"),IF(MOD(AY120,9)=1,"—",16*AY120),IF(OR(AY$95="M",AY$95="MADI"),(AY$92-1)*288+80,
IF(OR(AY$95="IPO",AY$95="IP out"),IF(MOD(AY120-1,18)&lt;=9,"—",16*AY120-15),"Err"))))</f>
        <v xml:space="preserve"> </v>
      </c>
      <c r="BA121" s="9" t="str">
        <f>IF(OR(BA$95="M3", BA$95="S",BA$95="",BA$95="STD",BA$95="A",BA$95="AES",BA$95="F",BA$95="Fiber")," ",IF(OR(BA$95="E",BA$95="EMB"),IF(MOD(BA120,9)=1,"—",16*BA120-15),IF(OR(BA$95="M",BA$95="MADI"),(BA$92-1)*288+17,IF(OR(BA$95="IPO",BA$95="IP out"),IF(MOD(BA120-1,18)&lt;=9,"—",16*BA120-15),"Err"))))</f>
        <v xml:space="preserve"> </v>
      </c>
      <c r="BB121" s="7" t="str">
        <f>IF(OR(BA$95="M3",BA$95="S",BA$95="",BA$95="STD",BA$95="A",BA$95="AES",BA$95="F",BA$95="Fiber"),
IF(AND(BA$95="M3",MOD(BA120-1,9)=0),"Coax"," "),  IF(OR(BA$95="E",BA$95="EMB"),IF(MOD(BA120,9)=1,"—",16*BA120),IF(OR(BA$95="M",BA$95="MADI"),(BA$92-1)*288+80,
IF(OR(BA$95="IPO",BA$95="IP out"),IF(MOD(BA120-1,18)&lt;=9,"—",16*BA120-15),"Err"))))</f>
        <v xml:space="preserve"> </v>
      </c>
      <c r="BC121" s="9" t="str">
        <f>IF(OR(BC$95="M3", BC$95="S",BC$95="",BC$95="STD",BC$95="A",BC$95="AES",BC$95="F",BC$95="Fiber")," ",IF(OR(BC$95="E",BC$95="EMB"),IF(MOD(BC120,9)=1,"—",16*BC120-15),IF(OR(BC$95="M",BC$95="MADI"),(BC$92-1)*288+17,IF(OR(BC$95="IPO",BC$95="IP out"),IF(MOD(BC120-1,18)&lt;=9,"—",16*BC120-15),"Err"))))</f>
        <v xml:space="preserve"> </v>
      </c>
      <c r="BD121" s="7" t="str">
        <f>IF(OR(BC$95="M3",BC$95="S",BC$95="",BC$95="STD",BC$95="A",BC$95="AES",BC$95="F",BC$95="Fiber"),
IF(AND(BC$95="M3",MOD(BC120-1,9)=0),"Coax"," "),  IF(OR(BC$95="E",BC$95="EMB"),IF(MOD(BC120,9)=1,"—",16*BC120),IF(OR(BC$95="M",BC$95="MADI"),(BC$92-1)*288+80,
IF(OR(BC$95="IPO",BC$95="IP out"),IF(MOD(BC120-1,18)&lt;=9,"—",16*BC120-15),"Err"))))</f>
        <v xml:space="preserve"> </v>
      </c>
      <c r="BE121" s="9">
        <f>IF(OR(BE$95="M3", BE$95="S",BE$95="",BE$95="STD",BE$95="A",BE$95="AES",BE$95="F",BE$95="Fiber")," ",IF(OR(BE$95="E",BE$95="EMB"),IF(MOD(BE120,9)=1,"—",16*BE120-15),IF(OR(BE$95="M",BE$95="MADI"),(BE$92-1)*288+17,IF(OR(BE$95="IPO",BE$95="IP out"),IF(MOD(BE120-1,18)&lt;=9,"—",16*BE120-15),"Err"))))</f>
        <v>3185</v>
      </c>
      <c r="BF121" s="7">
        <f>IF(OR(BE$95="M3",BE$95="S",BE$95="",BE$95="STD",BE$95="A",BE$95="AES",BE$95="F",BE$95="Fiber"),
IF(AND(BE$95="M3",MOD(BE120-1,9)=0),"Coax"," "),  IF(OR(BE$95="E",BE$95="EMB"),IF(MOD(BE120,9)=1,"—",16*BE120),IF(OR(BE$95="M",BE$95="MADI"),(BE$92-1)*288+80,
IF(OR(BE$95="IPO",BE$95="IP out"),IF(MOD(BE120-1,18)&lt;=9,"—",16*BE120-15),"Err"))))</f>
        <v>3248</v>
      </c>
      <c r="BG121" s="9">
        <f>IF(OR(BG$95="M3", BG$95="S",BG$95="",BG$95="STD",BG$95="A",BG$95="AES",BG$95="F",BG$95="Fiber")," ",IF(OR(BG$95="E",BG$95="EMB"),IF(MOD(BG120,9)=1,"—",16*BG120-15),IF(OR(BG$95="M",BG$95="MADI"),(BG$92-1)*288+17,IF(OR(BG$95="IPO",BG$95="IP out"),IF(MOD(BG120-1,18)&lt;=9,"—",16*BG120-15),"Err"))))</f>
        <v>3073</v>
      </c>
      <c r="BH121" s="7">
        <f>IF(OR(BG$95="M3",BG$95="S",BG$95="",BG$95="STD",BG$95="A",BG$95="AES",BG$95="F",BG$95="Fiber"),
IF(AND(BG$95="M3",MOD(BG120-1,9)=0),"Coax"," "),  IF(OR(BG$95="E",BG$95="EMB"),IF(MOD(BG120,9)=1,"—",16*BG120),IF(OR(BG$95="M",BG$95="MADI"),(BG$92-1)*288+80,
IF(OR(BG$95="IPO",BG$95="IP out"),IF(MOD(BG120-1,18)&lt;=9,"—",16*BG120-15),"Err"))))</f>
        <v>3088</v>
      </c>
      <c r="BI121" s="9" t="str">
        <f>IF(OR(BI$95="M3", BI$95="S",BI$95="",BI$95="STD",BI$95="A",BI$95="AES",BI$95="F",BI$95="Fiber")," ",IF(OR(BI$95="E",BI$95="EMB"),IF(MOD(BI120,9)=1,"—",16*BI120-15),IF(OR(BI$95="M",BI$95="MADI"),(BI$92-1)*288+17,IF(OR(BI$95="IPO",BI$95="IP out"),IF(MOD(BI120-1,18)&lt;=9,"—",16*BI120-15),"Err"))))</f>
        <v xml:space="preserve"> </v>
      </c>
      <c r="BJ121" s="7" t="str">
        <f>IF(OR(BI$95="M3",BI$95="S",BI$95="",BI$95="STD",BI$95="A",BI$95="AES",BI$95="F",BI$95="Fiber"),
IF(AND(BI$95="M3",MOD(BI120-1,9)=0),"Coax"," "),  IF(OR(BI$95="E",BI$95="EMB"),IF(MOD(BI120,9)=1,"—",16*BI120),IF(OR(BI$95="M",BI$95="MADI"),(BI$92-1)*288+80,
IF(OR(BI$95="IPO",BI$95="IP out"),IF(MOD(BI120-1,18)&lt;=9,"—",16*BI120-15),"Err"))))</f>
        <v xml:space="preserve"> </v>
      </c>
      <c r="BK121" s="9" t="str">
        <f>IF(OR(BK$95="M3", BK$95="S",BK$95="",BK$95="STD",BK$95="A",BK$95="AES",BK$95="F",BK$95="Fiber")," ",IF(OR(BK$95="E",BK$95="EMB"),IF(MOD(BK120,9)=1,"—",16*BK120-15),IF(OR(BK$95="M",BK$95="MADI"),(BK$92-1)*288+17,IF(OR(BK$95="IPO",BK$95="IP out"),IF(MOD(BK120-1,18)&lt;=9,"—",16*BK120-15),"Err"))))</f>
        <v xml:space="preserve"> </v>
      </c>
      <c r="BL121" s="7" t="str">
        <f>IF(OR(BK$95="M3",BK$95="S",BK$95="",BK$95="STD",BK$95="A",BK$95="AES",BK$95="F",BK$95="Fiber"),
IF(AND(BK$95="M3",MOD(BK120-1,9)=0),"Coax"," "),  IF(OR(BK$95="E",BK$95="EMB"),IF(MOD(BK120,9)=1,"—",16*BK120),IF(OR(BK$95="M",BK$95="MADI"),(BK$92-1)*288+80,
IF(OR(BK$95="IPO",BK$95="IP out"),IF(MOD(BK120-1,18)&lt;=9,"—",16*BK120-15),"Err"))))</f>
        <v xml:space="preserve"> </v>
      </c>
      <c r="BM121" s="11"/>
      <c r="BN121" s="14"/>
    </row>
    <row r="122" spans="1:66" x14ac:dyDescent="0.25">
      <c r="A122" s="41">
        <f>(A$92)*18-4</f>
        <v>1148</v>
      </c>
      <c r="B122" s="42"/>
      <c r="C122" s="41">
        <f>(C$92)*18-4</f>
        <v>1130</v>
      </c>
      <c r="D122" s="42"/>
      <c r="E122" s="41">
        <f>(E$92)*18-4</f>
        <v>1112</v>
      </c>
      <c r="F122" s="42"/>
      <c r="G122" s="41">
        <f>(G$92)*18-4</f>
        <v>1094</v>
      </c>
      <c r="H122" s="42"/>
      <c r="I122" s="41">
        <f>(I$92)*18-4</f>
        <v>1076</v>
      </c>
      <c r="J122" s="42"/>
      <c r="K122" s="41">
        <f>(K$92)*18-4</f>
        <v>1058</v>
      </c>
      <c r="L122" s="42"/>
      <c r="M122" s="41">
        <f>(M$92)*18-4</f>
        <v>1040</v>
      </c>
      <c r="N122" s="42"/>
      <c r="O122" s="41">
        <f>(O$92)*18-4</f>
        <v>1022</v>
      </c>
      <c r="P122" s="42"/>
      <c r="Q122" s="10">
        <f>(Q$92)*18-4</f>
        <v>860</v>
      </c>
      <c r="R122" s="39"/>
      <c r="S122" s="10">
        <f>(S$92)*18-4</f>
        <v>842</v>
      </c>
      <c r="T122" s="39"/>
      <c r="U122" s="10">
        <f>(U$92)*18-4</f>
        <v>824</v>
      </c>
      <c r="V122" s="39"/>
      <c r="W122" s="10">
        <f>(W$92)*18-4</f>
        <v>806</v>
      </c>
      <c r="X122" s="39"/>
      <c r="Y122" s="10">
        <f>(Y$92)*18-4</f>
        <v>788</v>
      </c>
      <c r="Z122" s="39"/>
      <c r="AA122" s="10">
        <f>(AA$92)*18-4</f>
        <v>770</v>
      </c>
      <c r="AB122" s="39"/>
      <c r="AC122" s="10">
        <f>(AC$92)*18-4</f>
        <v>752</v>
      </c>
      <c r="AD122" s="39"/>
      <c r="AE122" s="10">
        <f>(AE$92)*18-4</f>
        <v>734</v>
      </c>
      <c r="AF122" s="39"/>
      <c r="AG122" s="10">
        <f>(AG$92)*18-4</f>
        <v>572</v>
      </c>
      <c r="AH122" s="39"/>
      <c r="AI122" s="10">
        <f>(AI$92)*18-4</f>
        <v>554</v>
      </c>
      <c r="AJ122" s="39"/>
      <c r="AK122" s="10">
        <f>(AK$92)*18-4</f>
        <v>536</v>
      </c>
      <c r="AL122" s="39"/>
      <c r="AM122" s="10">
        <f>(AM$92)*18-4</f>
        <v>518</v>
      </c>
      <c r="AN122" s="39"/>
      <c r="AO122" s="10">
        <f>(AO$92)*18-4</f>
        <v>500</v>
      </c>
      <c r="AP122" s="39"/>
      <c r="AQ122" s="10">
        <f>(AQ$92)*18-4</f>
        <v>482</v>
      </c>
      <c r="AR122" s="39"/>
      <c r="AS122" s="10">
        <f>(AS$92)*18-4</f>
        <v>464</v>
      </c>
      <c r="AT122" s="39"/>
      <c r="AU122" s="10">
        <f>(AU$92)*18-4</f>
        <v>446</v>
      </c>
      <c r="AV122" s="39"/>
      <c r="AW122" s="10">
        <f>(AW$92)*18-4</f>
        <v>284</v>
      </c>
      <c r="AX122" s="39"/>
      <c r="AY122" s="10">
        <f>(AY$92)*18-4</f>
        <v>266</v>
      </c>
      <c r="AZ122" s="39"/>
      <c r="BA122" s="10">
        <f>(BA$92)*18-4</f>
        <v>248</v>
      </c>
      <c r="BB122" s="39"/>
      <c r="BC122" s="10">
        <f>(BC$92)*18-4</f>
        <v>230</v>
      </c>
      <c r="BD122" s="39"/>
      <c r="BE122" s="10">
        <f>(BE$92)*18-4</f>
        <v>212</v>
      </c>
      <c r="BF122" s="39"/>
      <c r="BG122" s="10">
        <f>(BG$92)*18-4</f>
        <v>194</v>
      </c>
      <c r="BH122" s="39"/>
      <c r="BI122" s="10">
        <f>(BI$92)*18-4</f>
        <v>176</v>
      </c>
      <c r="BJ122" s="39"/>
      <c r="BK122" s="10">
        <f>(BK$92)*18-4</f>
        <v>158</v>
      </c>
      <c r="BL122" s="26"/>
      <c r="BM122" s="3"/>
      <c r="BN122" s="13"/>
    </row>
    <row r="123" spans="1:66" x14ac:dyDescent="0.25">
      <c r="A123" s="9">
        <f>IF(OR(A$95="M3", A$95="S",A$95="",A$95="STD",A$95="A",A$95="AES",A$95="F",A$95="Fiber")," ",IF(OR(A$95="E",A$95="EMB"),IF(MOD(A122,9)=1,"—",16*A122-15),IF(OR(A$95="M",A$95="MADI"),(A$92-1)*288+17,IF(OR(A$95="IPO",A$95="IP out"),IF(MOD(A122-1,18)&lt;=9,"—",16*A122-15),"Err"))))</f>
        <v>18353</v>
      </c>
      <c r="B123" s="7">
        <f>IF(OR(A$95="M3",A$95="S",A$95="",A$95="STD",A$95="A",A$95="AES",A$95="F",A$95="Fiber"),
IF(AND(A$95="M3",MOD(A122-1,9)=0),"Coax"," "),  IF(OR(A$95="E",A$95="EMB"),IF(MOD(A122,9)=1,"—",16*A122),IF(OR(A$95="M",A$95="MADI"),(A$92-1)*288+80,
IF(OR(A$95="IPO",A$95="IP out"),IF(MOD(A122-1,18)&lt;=9,"—",16*A122-15),"Err"))))</f>
        <v>18353</v>
      </c>
      <c r="C123" s="9">
        <f>IF(OR(C$95="M3", C$95="S",C$95="",C$95="STD",C$95="A",C$95="AES",C$95="F",C$95="Fiber")," ",IF(OR(C$95="E",C$95="EMB"),IF(MOD(C122,9)=1,"—",16*C122-15),IF(OR(C$95="M",C$95="MADI"),(C$92-1)*288+17,IF(OR(C$95="IPO",C$95="IP out"),IF(MOD(C122-1,18)&lt;=9,"—",16*C122-15),"Err"))))</f>
        <v>18065</v>
      </c>
      <c r="D123" s="7">
        <f>IF(OR(C$95="M3",C$95="S",C$95="",C$95="STD",C$95="A",C$95="AES",C$95="F",C$95="Fiber"),
IF(AND(C$95="M3",MOD(C122-1,9)=0),"Coax"," "),  IF(OR(C$95="E",C$95="EMB"),IF(MOD(C122,9)=1,"—",16*C122),IF(OR(C$95="M",C$95="MADI"),(C$92-1)*288+80,
IF(OR(C$95="IPO",C$95="IP out"),IF(MOD(C122-1,18)&lt;=9,"—",16*C122-15),"Err"))))</f>
        <v>18065</v>
      </c>
      <c r="E123" s="9">
        <f>IF(OR(E$95="M3", E$95="S",E$95="",E$95="STD",E$95="A",E$95="AES",E$95="F",E$95="Fiber")," ",IF(OR(E$95="E",E$95="EMB"),IF(MOD(E122,9)=1,"—",16*E122-15),IF(OR(E$95="M",E$95="MADI"),(E$92-1)*288+17,IF(OR(E$95="IPO",E$95="IP out"),IF(MOD(E122-1,18)&lt;=9,"—",16*E122-15),"Err"))))</f>
        <v>17777</v>
      </c>
      <c r="F123" s="7">
        <f>IF(OR(E$95="M3",E$95="S",E$95="",E$95="STD",E$95="A",E$95="AES",E$95="F",E$95="Fiber"),
IF(AND(E$95="M3",MOD(E122-1,9)=0),"Coax"," "),  IF(OR(E$95="E",E$95="EMB"),IF(MOD(E122,9)=1,"—",16*E122),IF(OR(E$95="M",E$95="MADI"),(E$92-1)*288+80,
IF(OR(E$95="IPO",E$95="IP out"),IF(MOD(E122-1,18)&lt;=9,"—",16*E122-15),"Err"))))</f>
        <v>17777</v>
      </c>
      <c r="G123" s="9">
        <f>IF(OR(G$95="M3", G$95="S",G$95="",G$95="STD",G$95="A",G$95="AES",G$95="F",G$95="Fiber")," ",IF(OR(G$95="E",G$95="EMB"),IF(MOD(G122,9)=1,"—",16*G122-15),IF(OR(G$95="M",G$95="MADI"),(G$92-1)*288+17,IF(OR(G$95="IPO",G$95="IP out"),IF(MOD(G122-1,18)&lt;=9,"—",16*G122-15),"Err"))))</f>
        <v>17489</v>
      </c>
      <c r="H123" s="7">
        <f>IF(OR(G$95="M3",G$95="S",G$95="",G$95="STD",G$95="A",G$95="AES",G$95="F",G$95="Fiber"),
IF(AND(G$95="M3",MOD(G122-1,9)=0),"Coax"," "),  IF(OR(G$95="E",G$95="EMB"),IF(MOD(G122,9)=1,"—",16*G122),IF(OR(G$95="M",G$95="MADI"),(G$92-1)*288+80,
IF(OR(G$95="IPO",G$95="IP out"),IF(MOD(G122-1,18)&lt;=9,"—",16*G122-15),"Err"))))</f>
        <v>17489</v>
      </c>
      <c r="I123" s="9">
        <f>IF(OR(I$95="M3", I$95="S",I$95="",I$95="STD",I$95="A",I$95="AES",I$95="F",I$95="Fiber")," ",IF(OR(I$95="E",I$95="EMB"),IF(MOD(I122,9)=1,"—",16*I122-15),IF(OR(I$95="M",I$95="MADI"),(I$92-1)*288+17,IF(OR(I$95="IPO",I$95="IP out"),IF(MOD(I122-1,18)&lt;=9,"—",16*I122-15),"Err"))))</f>
        <v>17201</v>
      </c>
      <c r="J123" s="7">
        <f>IF(OR(I$95="M3",I$95="S",I$95="",I$95="STD",I$95="A",I$95="AES",I$95="F",I$95="Fiber"),
IF(AND(I$95="M3",MOD(I122-1,9)=0),"Coax"," "),  IF(OR(I$95="E",I$95="EMB"),IF(MOD(I122,9)=1,"—",16*I122),IF(OR(I$95="M",I$95="MADI"),(I$92-1)*288+80,
IF(OR(I$95="IPO",I$95="IP out"),IF(MOD(I122-1,18)&lt;=9,"—",16*I122-15),"Err"))))</f>
        <v>17201</v>
      </c>
      <c r="K123" s="9">
        <f>IF(OR(K$95="M3", K$95="S",K$95="",K$95="STD",K$95="A",K$95="AES",K$95="F",K$95="Fiber")," ",IF(OR(K$95="E",K$95="EMB"),IF(MOD(K122,9)=1,"—",16*K122-15),IF(OR(K$95="M",K$95="MADI"),(K$92-1)*288+17,IF(OR(K$95="IPO",K$95="IP out"),IF(MOD(K122-1,18)&lt;=9,"—",16*K122-15),"Err"))))</f>
        <v>16913</v>
      </c>
      <c r="L123" s="7">
        <f>IF(OR(K$95="M3",K$95="S",K$95="",K$95="STD",K$95="A",K$95="AES",K$95="F",K$95="Fiber"),
IF(AND(K$95="M3",MOD(K122-1,9)=0),"Coax"," "),  IF(OR(K$95="E",K$95="EMB"),IF(MOD(K122,9)=1,"—",16*K122),IF(OR(K$95="M",K$95="MADI"),(K$92-1)*288+80,
IF(OR(K$95="IPO",K$95="IP out"),IF(MOD(K122-1,18)&lt;=9,"—",16*K122-15),"Err"))))</f>
        <v>16913</v>
      </c>
      <c r="M123" s="9">
        <f>IF(OR(M$95="M3", M$95="S",M$95="",M$95="STD",M$95="A",M$95="AES",M$95="F",M$95="Fiber")," ",IF(OR(M$95="E",M$95="EMB"),IF(MOD(M122,9)=1,"—",16*M122-15),IF(OR(M$95="M",M$95="MADI"),(M$92-1)*288+17,IF(OR(M$95="IPO",M$95="IP out"),IF(MOD(M122-1,18)&lt;=9,"—",16*M122-15),"Err"))))</f>
        <v>16625</v>
      </c>
      <c r="N123" s="7">
        <f>IF(OR(M$95="M3",M$95="S",M$95="",M$95="STD",M$95="A",M$95="AES",M$95="F",M$95="Fiber"),
IF(AND(M$95="M3",MOD(M122-1,9)=0),"Coax"," "),  IF(OR(M$95="E",M$95="EMB"),IF(MOD(M122,9)=1,"—",16*M122),IF(OR(M$95="M",M$95="MADI"),(M$92-1)*288+80,
IF(OR(M$95="IPO",M$95="IP out"),IF(MOD(M122-1,18)&lt;=9,"—",16*M122-15),"Err"))))</f>
        <v>16625</v>
      </c>
      <c r="O123" s="9">
        <f>IF(OR(O$95="M3", O$95="S",O$95="",O$95="STD",O$95="A",O$95="AES",O$95="F",O$95="Fiber")," ",IF(OR(O$95="E",O$95="EMB"),IF(MOD(O122,9)=1,"—",16*O122-15),IF(OR(O$95="M",O$95="MADI"),(O$92-1)*288+17,IF(OR(O$95="IPO",O$95="IP out"),IF(MOD(O122-1,18)&lt;=9,"—",16*O122-15),"Err"))))</f>
        <v>16337</v>
      </c>
      <c r="P123" s="7">
        <f>IF(OR(O$95="M3",O$95="S",O$95="",O$95="STD",O$95="A",O$95="AES",O$95="F",O$95="Fiber"),
IF(AND(O$95="M3",MOD(O122-1,9)=0),"Coax"," "),  IF(OR(O$95="E",O$95="EMB"),IF(MOD(O122,9)=1,"—",16*O122),IF(OR(O$95="M",O$95="MADI"),(O$92-1)*288+80,
IF(OR(O$95="IPO",O$95="IP out"),IF(MOD(O122-1,18)&lt;=9,"—",16*O122-15),"Err"))))</f>
        <v>16337</v>
      </c>
      <c r="Q123" s="9">
        <f>IF(OR(Q$95="M3", Q$95="S",Q$95="",Q$95="STD",Q$95="A",Q$95="AES",Q$95="F",Q$95="Fiber")," ",IF(OR(Q$95="E",Q$95="EMB"),IF(MOD(Q122,9)=1,"—",16*Q122-15),IF(OR(Q$95="M",Q$95="MADI"),(Q$92-1)*288+17,IF(OR(Q$95="IPO",Q$95="IP out"),IF(MOD(Q122-1,18)&lt;=9,"—",16*Q122-15),"Err"))))</f>
        <v>13745</v>
      </c>
      <c r="R123" s="7">
        <f>IF(OR(Q$95="M3",Q$95="S",Q$95="",Q$95="STD",Q$95="A",Q$95="AES",Q$95="F",Q$95="Fiber"),
IF(AND(Q$95="M3",MOD(Q122-1,9)=0),"Coax"," "),  IF(OR(Q$95="E",Q$95="EMB"),IF(MOD(Q122,9)=1,"—",16*Q122),IF(OR(Q$95="M",Q$95="MADI"),(Q$92-1)*288+80,
IF(OR(Q$95="IPO",Q$95="IP out"),IF(MOD(Q122-1,18)&lt;=9,"—",16*Q122-15),"Err"))))</f>
        <v>13745</v>
      </c>
      <c r="S123" s="9">
        <f>IF(OR(S$95="M3", S$95="S",S$95="",S$95="STD",S$95="A",S$95="AES",S$95="F",S$95="Fiber")," ",IF(OR(S$95="E",S$95="EMB"),IF(MOD(S122,9)=1,"—",16*S122-15),IF(OR(S$95="M",S$95="MADI"),(S$92-1)*288+17,IF(OR(S$95="IPO",S$95="IP out"),IF(MOD(S122-1,18)&lt;=9,"—",16*S122-15),"Err"))))</f>
        <v>13457</v>
      </c>
      <c r="T123" s="7">
        <f>IF(OR(S$95="M3",S$95="S",S$95="",S$95="STD",S$95="A",S$95="AES",S$95="F",S$95="Fiber"),
IF(AND(S$95="M3",MOD(S122-1,9)=0),"Coax"," "),  IF(OR(S$95="E",S$95="EMB"),IF(MOD(S122,9)=1,"—",16*S122),IF(OR(S$95="M",S$95="MADI"),(S$92-1)*288+80,
IF(OR(S$95="IPO",S$95="IP out"),IF(MOD(S122-1,18)&lt;=9,"—",16*S122-15),"Err"))))</f>
        <v>13457</v>
      </c>
      <c r="U123" s="9">
        <f>IF(OR(U$95="M3", U$95="S",U$95="",U$95="STD",U$95="A",U$95="AES",U$95="F",U$95="Fiber")," ",IF(OR(U$95="E",U$95="EMB"),IF(MOD(U122,9)=1,"—",16*U122-15),IF(OR(U$95="M",U$95="MADI"),(U$92-1)*288+17,IF(OR(U$95="IPO",U$95="IP out"),IF(MOD(U122-1,18)&lt;=9,"—",16*U122-15),"Err"))))</f>
        <v>13169</v>
      </c>
      <c r="V123" s="7">
        <f>IF(OR(U$95="M3",U$95="S",U$95="",U$95="STD",U$95="A",U$95="AES",U$95="F",U$95="Fiber"),
IF(AND(U$95="M3",MOD(U122-1,9)=0),"Coax"," "),  IF(OR(U$95="E",U$95="EMB"),IF(MOD(U122,9)=1,"—",16*U122),IF(OR(U$95="M",U$95="MADI"),(U$92-1)*288+80,
IF(OR(U$95="IPO",U$95="IP out"),IF(MOD(U122-1,18)&lt;=9,"—",16*U122-15),"Err"))))</f>
        <v>13169</v>
      </c>
      <c r="W123" s="9">
        <f>IF(OR(W$95="M3", W$95="S",W$95="",W$95="STD",W$95="A",W$95="AES",W$95="F",W$95="Fiber")," ",IF(OR(W$95="E",W$95="EMB"),IF(MOD(W122,9)=1,"—",16*W122-15),IF(OR(W$95="M",W$95="MADI"),(W$92-1)*288+17,IF(OR(W$95="IPO",W$95="IP out"),IF(MOD(W122-1,18)&lt;=9,"—",16*W122-15),"Err"))))</f>
        <v>12881</v>
      </c>
      <c r="X123" s="7">
        <f>IF(OR(W$95="M3",W$95="S",W$95="",W$95="STD",W$95="A",W$95="AES",W$95="F",W$95="Fiber"),
IF(AND(W$95="M3",MOD(W122-1,9)=0),"Coax"," "),  IF(OR(W$95="E",W$95="EMB"),IF(MOD(W122,9)=1,"—",16*W122),IF(OR(W$95="M",W$95="MADI"),(W$92-1)*288+80,
IF(OR(W$95="IPO",W$95="IP out"),IF(MOD(W122-1,18)&lt;=9,"—",16*W122-15),"Err"))))</f>
        <v>12881</v>
      </c>
      <c r="Y123" s="9">
        <f>IF(OR(Y$95="M3", Y$95="S",Y$95="",Y$95="STD",Y$95="A",Y$95="AES",Y$95="F",Y$95="Fiber")," ",IF(OR(Y$95="E",Y$95="EMB"),IF(MOD(Y122,9)=1,"—",16*Y122-15),IF(OR(Y$95="M",Y$95="MADI"),(Y$92-1)*288+17,IF(OR(Y$95="IPO",Y$95="IP out"),IF(MOD(Y122-1,18)&lt;=9,"—",16*Y122-15),"Err"))))</f>
        <v>12593</v>
      </c>
      <c r="Z123" s="7">
        <f>IF(OR(Y$95="M3",Y$95="S",Y$95="",Y$95="STD",Y$95="A",Y$95="AES",Y$95="F",Y$95="Fiber"),
IF(AND(Y$95="M3",MOD(Y122-1,9)=0),"Coax"," "),  IF(OR(Y$95="E",Y$95="EMB"),IF(MOD(Y122,9)=1,"—",16*Y122),IF(OR(Y$95="M",Y$95="MADI"),(Y$92-1)*288+80,
IF(OR(Y$95="IPO",Y$95="IP out"),IF(MOD(Y122-1,18)&lt;=9,"—",16*Y122-15),"Err"))))</f>
        <v>12593</v>
      </c>
      <c r="AA123" s="9">
        <f>IF(OR(AA$95="M3", AA$95="S",AA$95="",AA$95="STD",AA$95="A",AA$95="AES",AA$95="F",AA$95="Fiber")," ",IF(OR(AA$95="E",AA$95="EMB"),IF(MOD(AA122,9)=1,"—",16*AA122-15),IF(OR(AA$95="M",AA$95="MADI"),(AA$92-1)*288+17,IF(OR(AA$95="IPO",AA$95="IP out"),IF(MOD(AA122-1,18)&lt;=9,"—",16*AA122-15),"Err"))))</f>
        <v>12305</v>
      </c>
      <c r="AB123" s="7">
        <f>IF(OR(AA$95="M3",AA$95="S",AA$95="",AA$95="STD",AA$95="A",AA$95="AES",AA$95="F",AA$95="Fiber"),
IF(AND(AA$95="M3",MOD(AA122-1,9)=0),"Coax"," "),  IF(OR(AA$95="E",AA$95="EMB"),IF(MOD(AA122,9)=1,"—",16*AA122),IF(OR(AA$95="M",AA$95="MADI"),(AA$92-1)*288+80,
IF(OR(AA$95="IPO",AA$95="IP out"),IF(MOD(AA122-1,18)&lt;=9,"—",16*AA122-15),"Err"))))</f>
        <v>12305</v>
      </c>
      <c r="AC123" s="9">
        <f>IF(OR(AC$95="M3", AC$95="S",AC$95="",AC$95="STD",AC$95="A",AC$95="AES",AC$95="F",AC$95="Fiber")," ",IF(OR(AC$95="E",AC$95="EMB"),IF(MOD(AC122,9)=1,"—",16*AC122-15),IF(OR(AC$95="M",AC$95="MADI"),(AC$92-1)*288+17,IF(OR(AC$95="IPO",AC$95="IP out"),IF(MOD(AC122-1,18)&lt;=9,"—",16*AC122-15),"Err"))))</f>
        <v>12017</v>
      </c>
      <c r="AD123" s="7">
        <f>IF(OR(AC$95="M3",AC$95="S",AC$95="",AC$95="STD",AC$95="A",AC$95="AES",AC$95="F",AC$95="Fiber"),
IF(AND(AC$95="M3",MOD(AC122-1,9)=0),"Coax"," "),  IF(OR(AC$95="E",AC$95="EMB"),IF(MOD(AC122,9)=1,"—",16*AC122),IF(OR(AC$95="M",AC$95="MADI"),(AC$92-1)*288+80,
IF(OR(AC$95="IPO",AC$95="IP out"),IF(MOD(AC122-1,18)&lt;=9,"—",16*AC122-15),"Err"))))</f>
        <v>12017</v>
      </c>
      <c r="AE123" s="9">
        <f>IF(OR(AE$95="M3", AE$95="S",AE$95="",AE$95="STD",AE$95="A",AE$95="AES",AE$95="F",AE$95="Fiber")," ",IF(OR(AE$95="E",AE$95="EMB"),IF(MOD(AE122,9)=1,"—",16*AE122-15),IF(OR(AE$95="M",AE$95="MADI"),(AE$92-1)*288+17,IF(OR(AE$95="IPO",AE$95="IP out"),IF(MOD(AE122-1,18)&lt;=9,"—",16*AE122-15),"Err"))))</f>
        <v>11729</v>
      </c>
      <c r="AF123" s="7">
        <f>IF(OR(AE$95="M3",AE$95="S",AE$95="",AE$95="STD",AE$95="A",AE$95="AES",AE$95="F",AE$95="Fiber"),
IF(AND(AE$95="M3",MOD(AE122-1,9)=0),"Coax"," "),  IF(OR(AE$95="E",AE$95="EMB"),IF(MOD(AE122,9)=1,"—",16*AE122),IF(OR(AE$95="M",AE$95="MADI"),(AE$92-1)*288+80,
IF(OR(AE$95="IPO",AE$95="IP out"),IF(MOD(AE122-1,18)&lt;=9,"—",16*AE122-15),"Err"))))</f>
        <v>11729</v>
      </c>
      <c r="AG123" s="9">
        <f>IF(OR(AG$95="M3", AG$95="S",AG$95="",AG$95="STD",AG$95="A",AG$95="AES",AG$95="F",AG$95="Fiber")," ",IF(OR(AG$95="E",AG$95="EMB"),IF(MOD(AG122,9)=1,"—",16*AG122-15),IF(OR(AG$95="M",AG$95="MADI"),(AG$92-1)*288+17,IF(OR(AG$95="IPO",AG$95="IP out"),IF(MOD(AG122-1,18)&lt;=9,"—",16*AG122-15),"Err"))))</f>
        <v>9137</v>
      </c>
      <c r="AH123" s="7">
        <f>IF(OR(AG$95="M3",AG$95="S",AG$95="",AG$95="STD",AG$95="A",AG$95="AES",AG$95="F",AG$95="Fiber"),
IF(AND(AG$95="M3",MOD(AG122-1,9)=0),"Coax"," "),  IF(OR(AG$95="E",AG$95="EMB"),IF(MOD(AG122,9)=1,"—",16*AG122),IF(OR(AG$95="M",AG$95="MADI"),(AG$92-1)*288+80,
IF(OR(AG$95="IPO",AG$95="IP out"),IF(MOD(AG122-1,18)&lt;=9,"—",16*AG122-15),"Err"))))</f>
        <v>9137</v>
      </c>
      <c r="AI123" s="9" t="str">
        <f>IF(OR(AI$95="M3", AI$95="S",AI$95="",AI$95="STD",AI$95="A",AI$95="AES",AI$95="F",AI$95="Fiber")," ",IF(OR(AI$95="E",AI$95="EMB"),IF(MOD(AI122,9)=1,"—",16*AI122-15),IF(OR(AI$95="M",AI$95="MADI"),(AI$92-1)*288+17,IF(OR(AI$95="IPO",AI$95="IP out"),IF(MOD(AI122-1,18)&lt;=9,"—",16*AI122-15),"Err"))))</f>
        <v xml:space="preserve"> </v>
      </c>
      <c r="AJ123" s="7" t="str">
        <f>IF(OR(AI$95="M3",AI$95="S",AI$95="",AI$95="STD",AI$95="A",AI$95="AES",AI$95="F",AI$95="Fiber"),
IF(AND(AI$95="M3",MOD(AI122-1,9)=0),"Coax"," "),  IF(OR(AI$95="E",AI$95="EMB"),IF(MOD(AI122,9)=1,"—",16*AI122),IF(OR(AI$95="M",AI$95="MADI"),(AI$92-1)*288+80,
IF(OR(AI$95="IPO",AI$95="IP out"),IF(MOD(AI122-1,18)&lt;=9,"—",16*AI122-15),"Err"))))</f>
        <v xml:space="preserve"> </v>
      </c>
      <c r="AK123" s="9" t="str">
        <f>IF(OR(AK$95="M3", AK$95="S",AK$95="",AK$95="STD",AK$95="A",AK$95="AES",AK$95="F",AK$95="Fiber")," ",IF(OR(AK$95="E",AK$95="EMB"),IF(MOD(AK122,9)=1,"—",16*AK122-15),IF(OR(AK$95="M",AK$95="MADI"),(AK$92-1)*288+17,IF(OR(AK$95="IPO",AK$95="IP out"),IF(MOD(AK122-1,18)&lt;=9,"—",16*AK122-15),"Err"))))</f>
        <v xml:space="preserve"> </v>
      </c>
      <c r="AL123" s="7" t="str">
        <f>IF(OR(AK$95="M3",AK$95="S",AK$95="",AK$95="STD",AK$95="A",AK$95="AES",AK$95="F",AK$95="Fiber"),
IF(AND(AK$95="M3",MOD(AK122-1,9)=0),"Coax"," "),  IF(OR(AK$95="E",AK$95="EMB"),IF(MOD(AK122,9)=1,"—",16*AK122),IF(OR(AK$95="M",AK$95="MADI"),(AK$92-1)*288+80,
IF(OR(AK$95="IPO",AK$95="IP out"),IF(MOD(AK122-1,18)&lt;=9,"—",16*AK122-15),"Err"))))</f>
        <v xml:space="preserve"> </v>
      </c>
      <c r="AM123" s="9" t="str">
        <f>IF(OR(AM$95="M3", AM$95="S",AM$95="",AM$95="STD",AM$95="A",AM$95="AES",AM$95="F",AM$95="Fiber")," ",IF(OR(AM$95="E",AM$95="EMB"),IF(MOD(AM122,9)=1,"—",16*AM122-15),IF(OR(AM$95="M",AM$95="MADI"),(AM$92-1)*288+17,IF(OR(AM$95="IPO",AM$95="IP out"),IF(MOD(AM122-1,18)&lt;=9,"—",16*AM122-15),"Err"))))</f>
        <v xml:space="preserve"> </v>
      </c>
      <c r="AN123" s="7" t="str">
        <f>IF(OR(AM$95="M3",AM$95="S",AM$95="",AM$95="STD",AM$95="A",AM$95="AES",AM$95="F",AM$95="Fiber"),
IF(AND(AM$95="M3",MOD(AM122-1,9)=0),"Coax"," "),  IF(OR(AM$95="E",AM$95="EMB"),IF(MOD(AM122,9)=1,"—",16*AM122),IF(OR(AM$95="M",AM$95="MADI"),(AM$92-1)*288+80,
IF(OR(AM$95="IPO",AM$95="IP out"),IF(MOD(AM122-1,18)&lt;=9,"—",16*AM122-15),"Err"))))</f>
        <v xml:space="preserve"> </v>
      </c>
      <c r="AO123" s="9">
        <f>IF(OR(AO$95="M3", AO$95="S",AO$95="",AO$95="STD",AO$95="A",AO$95="AES",AO$95="F",AO$95="Fiber")," ",IF(OR(AO$95="E",AO$95="EMB"),IF(MOD(AO122,9)=1,"—",16*AO122-15),IF(OR(AO$95="M",AO$95="MADI"),(AO$92-1)*288+17,IF(OR(AO$95="IPO",AO$95="IP out"),IF(MOD(AO122-1,18)&lt;=9,"—",16*AO122-15),"Err"))))</f>
        <v>7793</v>
      </c>
      <c r="AP123" s="7">
        <f>IF(OR(AO$95="M3",AO$95="S",AO$95="",AO$95="STD",AO$95="A",AO$95="AES",AO$95="F",AO$95="Fiber"),
IF(AND(AO$95="M3",MOD(AO122-1,9)=0),"Coax"," "),  IF(OR(AO$95="E",AO$95="EMB"),IF(MOD(AO122,9)=1,"—",16*AO122),IF(OR(AO$95="M",AO$95="MADI"),(AO$92-1)*288+80,
IF(OR(AO$95="IPO",AO$95="IP out"),IF(MOD(AO122-1,18)&lt;=9,"—",16*AO122-15),"Err"))))</f>
        <v>7856</v>
      </c>
      <c r="AQ123" s="9">
        <f>IF(OR(AQ$95="M3", AQ$95="S",AQ$95="",AQ$95="STD",AQ$95="A",AQ$95="AES",AQ$95="F",AQ$95="Fiber")," ",IF(OR(AQ$95="E",AQ$95="EMB"),IF(MOD(AQ122,9)=1,"—",16*AQ122-15),IF(OR(AQ$95="M",AQ$95="MADI"),(AQ$92-1)*288+17,IF(OR(AQ$95="IPO",AQ$95="IP out"),IF(MOD(AQ122-1,18)&lt;=9,"—",16*AQ122-15),"Err"))))</f>
        <v>7697</v>
      </c>
      <c r="AR123" s="7">
        <f>IF(OR(AQ$95="M3",AQ$95="S",AQ$95="",AQ$95="STD",AQ$95="A",AQ$95="AES",AQ$95="F",AQ$95="Fiber"),
IF(AND(AQ$95="M3",MOD(AQ122-1,9)=0),"Coax"," "),  IF(OR(AQ$95="E",AQ$95="EMB"),IF(MOD(AQ122,9)=1,"—",16*AQ122),IF(OR(AQ$95="M",AQ$95="MADI"),(AQ$92-1)*288+80,
IF(OR(AQ$95="IPO",AQ$95="IP out"),IF(MOD(AQ122-1,18)&lt;=9,"—",16*AQ122-15),"Err"))))</f>
        <v>7712</v>
      </c>
      <c r="AS123" s="9" t="str">
        <f>IF(OR(AS$95="M3", AS$95="S",AS$95="",AS$95="STD",AS$95="A",AS$95="AES",AS$95="F",AS$95="Fiber")," ",IF(OR(AS$95="E",AS$95="EMB"),IF(MOD(AS122,9)=1,"—",16*AS122-15),IF(OR(AS$95="M",AS$95="MADI"),(AS$92-1)*288+17,IF(OR(AS$95="IPO",AS$95="IP out"),IF(MOD(AS122-1,18)&lt;=9,"—",16*AS122-15),"Err"))))</f>
        <v xml:space="preserve"> </v>
      </c>
      <c r="AT123" s="7" t="str">
        <f>IF(OR(AS$95="M3",AS$95="S",AS$95="",AS$95="STD",AS$95="A",AS$95="AES",AS$95="F",AS$95="Fiber"),
IF(AND(AS$95="M3",MOD(AS122-1,9)=0),"Coax"," "),  IF(OR(AS$95="E",AS$95="EMB"),IF(MOD(AS122,9)=1,"—",16*AS122),IF(OR(AS$95="M",AS$95="MADI"),(AS$92-1)*288+80,
IF(OR(AS$95="IPO",AS$95="IP out"),IF(MOD(AS122-1,18)&lt;=9,"—",16*AS122-15),"Err"))))</f>
        <v xml:space="preserve"> </v>
      </c>
      <c r="AU123" s="9" t="str">
        <f>IF(OR(AU$95="M3", AU$95="S",AU$95="",AU$95="STD",AU$95="A",AU$95="AES",AU$95="F",AU$95="Fiber")," ",IF(OR(AU$95="E",AU$95="EMB"),IF(MOD(AU122,9)=1,"—",16*AU122-15),IF(OR(AU$95="M",AU$95="MADI"),(AU$92-1)*288+17,IF(OR(AU$95="IPO",AU$95="IP out"),IF(MOD(AU122-1,18)&lt;=9,"—",16*AU122-15),"Err"))))</f>
        <v xml:space="preserve"> </v>
      </c>
      <c r="AV123" s="7" t="str">
        <f>IF(OR(AU$95="M3",AU$95="S",AU$95="",AU$95="STD",AU$95="A",AU$95="AES",AU$95="F",AU$95="Fiber"),
IF(AND(AU$95="M3",MOD(AU122-1,9)=0),"Coax"," "),  IF(OR(AU$95="E",AU$95="EMB"),IF(MOD(AU122,9)=1,"—",16*AU122),IF(OR(AU$95="M",AU$95="MADI"),(AU$92-1)*288+80,
IF(OR(AU$95="IPO",AU$95="IP out"),IF(MOD(AU122-1,18)&lt;=9,"—",16*AU122-15),"Err"))))</f>
        <v xml:space="preserve"> </v>
      </c>
      <c r="AW123" s="9">
        <f>IF(OR(AW$95="M3", AW$95="S",AW$95="",AW$95="STD",AW$95="A",AW$95="AES",AW$95="F",AW$95="Fiber")," ",IF(OR(AW$95="E",AW$95="EMB"),IF(MOD(AW122,9)=1,"—",16*AW122-15),IF(OR(AW$95="M",AW$95="MADI"),(AW$92-1)*288+17,IF(OR(AW$95="IPO",AW$95="IP out"),IF(MOD(AW122-1,18)&lt;=9,"—",16*AW122-15),"Err"))))</f>
        <v>4529</v>
      </c>
      <c r="AX123" s="7">
        <f>IF(OR(AW$95="M3",AW$95="S",AW$95="",AW$95="STD",AW$95="A",AW$95="AES",AW$95="F",AW$95="Fiber"),
IF(AND(AW$95="M3",MOD(AW122-1,9)=0),"Coax"," "),  IF(OR(AW$95="E",AW$95="EMB"),IF(MOD(AW122,9)=1,"—",16*AW122),IF(OR(AW$95="M",AW$95="MADI"),(AW$92-1)*288+80,
IF(OR(AW$95="IPO",AW$95="IP out"),IF(MOD(AW122-1,18)&lt;=9,"—",16*AW122-15),"Err"))))</f>
        <v>4529</v>
      </c>
      <c r="AY123" s="9" t="str">
        <f>IF(OR(AY$95="M3", AY$95="S",AY$95="",AY$95="STD",AY$95="A",AY$95="AES",AY$95="F",AY$95="Fiber")," ",IF(OR(AY$95="E",AY$95="EMB"),IF(MOD(AY122,9)=1,"—",16*AY122-15),IF(OR(AY$95="M",AY$95="MADI"),(AY$92-1)*288+17,IF(OR(AY$95="IPO",AY$95="IP out"),IF(MOD(AY122-1,18)&lt;=9,"—",16*AY122-15),"Err"))))</f>
        <v xml:space="preserve"> </v>
      </c>
      <c r="AZ123" s="7" t="str">
        <f>IF(OR(AY$95="M3",AY$95="S",AY$95="",AY$95="STD",AY$95="A",AY$95="AES",AY$95="F",AY$95="Fiber"),
IF(AND(AY$95="M3",MOD(AY122-1,9)=0),"Coax"," "),  IF(OR(AY$95="E",AY$95="EMB"),IF(MOD(AY122,9)=1,"—",16*AY122),IF(OR(AY$95="M",AY$95="MADI"),(AY$92-1)*288+80,
IF(OR(AY$95="IPO",AY$95="IP out"),IF(MOD(AY122-1,18)&lt;=9,"—",16*AY122-15),"Err"))))</f>
        <v xml:space="preserve"> </v>
      </c>
      <c r="BA123" s="9" t="str">
        <f>IF(OR(BA$95="M3", BA$95="S",BA$95="",BA$95="STD",BA$95="A",BA$95="AES",BA$95="F",BA$95="Fiber")," ",IF(OR(BA$95="E",BA$95="EMB"),IF(MOD(BA122,9)=1,"—",16*BA122-15),IF(OR(BA$95="M",BA$95="MADI"),(BA$92-1)*288+17,IF(OR(BA$95="IPO",BA$95="IP out"),IF(MOD(BA122-1,18)&lt;=9,"—",16*BA122-15),"Err"))))</f>
        <v xml:space="preserve"> </v>
      </c>
      <c r="BB123" s="7" t="str">
        <f>IF(OR(BA$95="M3",BA$95="S",BA$95="",BA$95="STD",BA$95="A",BA$95="AES",BA$95="F",BA$95="Fiber"),
IF(AND(BA$95="M3",MOD(BA122-1,9)=0),"Coax"," "),  IF(OR(BA$95="E",BA$95="EMB"),IF(MOD(BA122,9)=1,"—",16*BA122),IF(OR(BA$95="M",BA$95="MADI"),(BA$92-1)*288+80,
IF(OR(BA$95="IPO",BA$95="IP out"),IF(MOD(BA122-1,18)&lt;=9,"—",16*BA122-15),"Err"))))</f>
        <v xml:space="preserve"> </v>
      </c>
      <c r="BC123" s="9" t="str">
        <f>IF(OR(BC$95="M3", BC$95="S",BC$95="",BC$95="STD",BC$95="A",BC$95="AES",BC$95="F",BC$95="Fiber")," ",IF(OR(BC$95="E",BC$95="EMB"),IF(MOD(BC122,9)=1,"—",16*BC122-15),IF(OR(BC$95="M",BC$95="MADI"),(BC$92-1)*288+17,IF(OR(BC$95="IPO",BC$95="IP out"),IF(MOD(BC122-1,18)&lt;=9,"—",16*BC122-15),"Err"))))</f>
        <v xml:space="preserve"> </v>
      </c>
      <c r="BD123" s="7" t="str">
        <f>IF(OR(BC$95="M3",BC$95="S",BC$95="",BC$95="STD",BC$95="A",BC$95="AES",BC$95="F",BC$95="Fiber"),
IF(AND(BC$95="M3",MOD(BC122-1,9)=0),"Coax"," "),  IF(OR(BC$95="E",BC$95="EMB"),IF(MOD(BC122,9)=1,"—",16*BC122),IF(OR(BC$95="M",BC$95="MADI"),(BC$92-1)*288+80,
IF(OR(BC$95="IPO",BC$95="IP out"),IF(MOD(BC122-1,18)&lt;=9,"—",16*BC122-15),"Err"))))</f>
        <v xml:space="preserve"> </v>
      </c>
      <c r="BE123" s="9">
        <f>IF(OR(BE$95="M3", BE$95="S",BE$95="",BE$95="STD",BE$95="A",BE$95="AES",BE$95="F",BE$95="Fiber")," ",IF(OR(BE$95="E",BE$95="EMB"),IF(MOD(BE122,9)=1,"—",16*BE122-15),IF(OR(BE$95="M",BE$95="MADI"),(BE$92-1)*288+17,IF(OR(BE$95="IPO",BE$95="IP out"),IF(MOD(BE122-1,18)&lt;=9,"—",16*BE122-15),"Err"))))</f>
        <v>3185</v>
      </c>
      <c r="BF123" s="7">
        <f>IF(OR(BE$95="M3",BE$95="S",BE$95="",BE$95="STD",BE$95="A",BE$95="AES",BE$95="F",BE$95="Fiber"),
IF(AND(BE$95="M3",MOD(BE122-1,9)=0),"Coax"," "),  IF(OR(BE$95="E",BE$95="EMB"),IF(MOD(BE122,9)=1,"—",16*BE122),IF(OR(BE$95="M",BE$95="MADI"),(BE$92-1)*288+80,
IF(OR(BE$95="IPO",BE$95="IP out"),IF(MOD(BE122-1,18)&lt;=9,"—",16*BE122-15),"Err"))))</f>
        <v>3248</v>
      </c>
      <c r="BG123" s="9">
        <f>IF(OR(BG$95="M3", BG$95="S",BG$95="",BG$95="STD",BG$95="A",BG$95="AES",BG$95="F",BG$95="Fiber")," ",IF(OR(BG$95="E",BG$95="EMB"),IF(MOD(BG122,9)=1,"—",16*BG122-15),IF(OR(BG$95="M",BG$95="MADI"),(BG$92-1)*288+17,IF(OR(BG$95="IPO",BG$95="IP out"),IF(MOD(BG122-1,18)&lt;=9,"—",16*BG122-15),"Err"))))</f>
        <v>3089</v>
      </c>
      <c r="BH123" s="7">
        <f>IF(OR(BG$95="M3",BG$95="S",BG$95="",BG$95="STD",BG$95="A",BG$95="AES",BG$95="F",BG$95="Fiber"),
IF(AND(BG$95="M3",MOD(BG122-1,9)=0),"Coax"," "),  IF(OR(BG$95="E",BG$95="EMB"),IF(MOD(BG122,9)=1,"—",16*BG122),IF(OR(BG$95="M",BG$95="MADI"),(BG$92-1)*288+80,
IF(OR(BG$95="IPO",BG$95="IP out"),IF(MOD(BG122-1,18)&lt;=9,"—",16*BG122-15),"Err"))))</f>
        <v>3104</v>
      </c>
      <c r="BI123" s="9" t="str">
        <f>IF(OR(BI$95="M3", BI$95="S",BI$95="",BI$95="STD",BI$95="A",BI$95="AES",BI$95="F",BI$95="Fiber")," ",IF(OR(BI$95="E",BI$95="EMB"),IF(MOD(BI122,9)=1,"—",16*BI122-15),IF(OR(BI$95="M",BI$95="MADI"),(BI$92-1)*288+17,IF(OR(BI$95="IPO",BI$95="IP out"),IF(MOD(BI122-1,18)&lt;=9,"—",16*BI122-15),"Err"))))</f>
        <v xml:space="preserve"> </v>
      </c>
      <c r="BJ123" s="7" t="str">
        <f>IF(OR(BI$95="M3",BI$95="S",BI$95="",BI$95="STD",BI$95="A",BI$95="AES",BI$95="F",BI$95="Fiber"),
IF(AND(BI$95="M3",MOD(BI122-1,9)=0),"Coax"," "),  IF(OR(BI$95="E",BI$95="EMB"),IF(MOD(BI122,9)=1,"—",16*BI122),IF(OR(BI$95="M",BI$95="MADI"),(BI$92-1)*288+80,
IF(OR(BI$95="IPO",BI$95="IP out"),IF(MOD(BI122-1,18)&lt;=9,"—",16*BI122-15),"Err"))))</f>
        <v xml:space="preserve"> </v>
      </c>
      <c r="BK123" s="9" t="str">
        <f>IF(OR(BK$95="M3", BK$95="S",BK$95="",BK$95="STD",BK$95="A",BK$95="AES",BK$95="F",BK$95="Fiber")," ",IF(OR(BK$95="E",BK$95="EMB"),IF(MOD(BK122,9)=1,"—",16*BK122-15),IF(OR(BK$95="M",BK$95="MADI"),(BK$92-1)*288+17,IF(OR(BK$95="IPO",BK$95="IP out"),IF(MOD(BK122-1,18)&lt;=9,"—",16*BK122-15),"Err"))))</f>
        <v xml:space="preserve"> </v>
      </c>
      <c r="BL123" s="7" t="str">
        <f>IF(OR(BK$95="M3",BK$95="S",BK$95="",BK$95="STD",BK$95="A",BK$95="AES",BK$95="F",BK$95="Fiber"),
IF(AND(BK$95="M3",MOD(BK122-1,9)=0),"Coax"," "),  IF(OR(BK$95="E",BK$95="EMB"),IF(MOD(BK122,9)=1,"—",16*BK122),IF(OR(BK$95="M",BK$95="MADI"),(BK$92-1)*288+80,
IF(OR(BK$95="IPO",BK$95="IP out"),IF(MOD(BK122-1,18)&lt;=9,"—",16*BK122-15),"Err"))))</f>
        <v xml:space="preserve"> </v>
      </c>
      <c r="BM123" s="11"/>
      <c r="BN123" s="14"/>
    </row>
    <row r="124" spans="1:66" x14ac:dyDescent="0.25">
      <c r="A124" s="41">
        <f>(A$92)*18-3</f>
        <v>1149</v>
      </c>
      <c r="B124" s="42"/>
      <c r="C124" s="41">
        <f>(C$92)*18-3</f>
        <v>1131</v>
      </c>
      <c r="D124" s="42"/>
      <c r="E124" s="41">
        <f>(E$92)*18-3</f>
        <v>1113</v>
      </c>
      <c r="F124" s="42"/>
      <c r="G124" s="41">
        <f>(G$92)*18-3</f>
        <v>1095</v>
      </c>
      <c r="H124" s="42"/>
      <c r="I124" s="41">
        <f>(I$92)*18-3</f>
        <v>1077</v>
      </c>
      <c r="J124" s="42"/>
      <c r="K124" s="41">
        <f>(K$92)*18-3</f>
        <v>1059</v>
      </c>
      <c r="L124" s="42"/>
      <c r="M124" s="41">
        <f>(M$92)*18-3</f>
        <v>1041</v>
      </c>
      <c r="N124" s="42"/>
      <c r="O124" s="41">
        <f>(O$92)*18-3</f>
        <v>1023</v>
      </c>
      <c r="P124" s="42"/>
      <c r="Q124" s="10">
        <f>(Q$92)*18-3</f>
        <v>861</v>
      </c>
      <c r="R124" s="39"/>
      <c r="S124" s="10">
        <f>(S$92)*18-3</f>
        <v>843</v>
      </c>
      <c r="T124" s="39"/>
      <c r="U124" s="10">
        <f>(U$92)*18-3</f>
        <v>825</v>
      </c>
      <c r="V124" s="39"/>
      <c r="W124" s="10">
        <f>(W$92)*18-3</f>
        <v>807</v>
      </c>
      <c r="X124" s="39"/>
      <c r="Y124" s="10">
        <f>(Y$92)*18-3</f>
        <v>789</v>
      </c>
      <c r="Z124" s="39"/>
      <c r="AA124" s="10">
        <f>(AA$92)*18-3</f>
        <v>771</v>
      </c>
      <c r="AB124" s="39"/>
      <c r="AC124" s="10">
        <f>(AC$92)*18-3</f>
        <v>753</v>
      </c>
      <c r="AD124" s="39"/>
      <c r="AE124" s="10">
        <f>(AE$92)*18-3</f>
        <v>735</v>
      </c>
      <c r="AF124" s="39"/>
      <c r="AG124" s="10">
        <f>(AG$92)*18-3</f>
        <v>573</v>
      </c>
      <c r="AH124" s="39"/>
      <c r="AI124" s="10">
        <f>(AI$92)*18-3</f>
        <v>555</v>
      </c>
      <c r="AJ124" s="39"/>
      <c r="AK124" s="10">
        <f>(AK$92)*18-3</f>
        <v>537</v>
      </c>
      <c r="AL124" s="39"/>
      <c r="AM124" s="10">
        <f>(AM$92)*18-3</f>
        <v>519</v>
      </c>
      <c r="AN124" s="39"/>
      <c r="AO124" s="10">
        <f>(AO$92)*18-3</f>
        <v>501</v>
      </c>
      <c r="AP124" s="39"/>
      <c r="AQ124" s="10">
        <f>(AQ$92)*18-3</f>
        <v>483</v>
      </c>
      <c r="AR124" s="39"/>
      <c r="AS124" s="10">
        <f>(AS$92)*18-3</f>
        <v>465</v>
      </c>
      <c r="AT124" s="39"/>
      <c r="AU124" s="10">
        <f>(AU$92)*18-3</f>
        <v>447</v>
      </c>
      <c r="AV124" s="39"/>
      <c r="AW124" s="10">
        <f>(AW$92)*18-3</f>
        <v>285</v>
      </c>
      <c r="AX124" s="39"/>
      <c r="AY124" s="10">
        <f>(AY$92)*18-3</f>
        <v>267</v>
      </c>
      <c r="AZ124" s="39"/>
      <c r="BA124" s="10">
        <f>(BA$92)*18-3</f>
        <v>249</v>
      </c>
      <c r="BB124" s="39"/>
      <c r="BC124" s="10">
        <f>(BC$92)*18-3</f>
        <v>231</v>
      </c>
      <c r="BD124" s="39"/>
      <c r="BE124" s="10">
        <f>(BE$92)*18-3</f>
        <v>213</v>
      </c>
      <c r="BF124" s="39"/>
      <c r="BG124" s="10">
        <f>(BG$92)*18-3</f>
        <v>195</v>
      </c>
      <c r="BH124" s="39"/>
      <c r="BI124" s="10">
        <f>(BI$92)*18-3</f>
        <v>177</v>
      </c>
      <c r="BJ124" s="39"/>
      <c r="BK124" s="10">
        <f>(BK$92)*18-3</f>
        <v>159</v>
      </c>
      <c r="BL124" s="26"/>
      <c r="BM124" s="3"/>
      <c r="BN124" s="13"/>
    </row>
    <row r="125" spans="1:66" x14ac:dyDescent="0.25">
      <c r="A125" s="9">
        <f>IF(OR(A$95="M3", A$95="S",A$95="",A$95="STD",A$95="A",A$95="AES",A$95="F",A$95="Fiber")," ",IF(OR(A$95="E",A$95="EMB"),IF(MOD(A124,9)=1,"—",16*A124-15),IF(OR(A$95="M",A$95="MADI"),(A$92-1)*288+17,IF(OR(A$95="IPO",A$95="IP out"),IF(MOD(A124-1,18)&lt;=9,"—",16*A124-15),"Err"))))</f>
        <v>18369</v>
      </c>
      <c r="B125" s="7">
        <f>IF(OR(A$95="M3",A$95="S",A$95="",A$95="STD",A$95="A",A$95="AES",A$95="F",A$95="Fiber"),
IF(AND(A$95="M3",MOD(A124-1,9)=0),"Coax"," "),  IF(OR(A$95="E",A$95="EMB"),IF(MOD(A124,9)=1,"—",16*A124),IF(OR(A$95="M",A$95="MADI"),(A$92-1)*288+80,
IF(OR(A$95="IPO",A$95="IP out"),IF(MOD(A124-1,18)&lt;=9,"—",16*A124-15),"Err"))))</f>
        <v>18369</v>
      </c>
      <c r="C125" s="9">
        <f>IF(OR(C$95="M3", C$95="S",C$95="",C$95="STD",C$95="A",C$95="AES",C$95="F",C$95="Fiber")," ",IF(OR(C$95="E",C$95="EMB"),IF(MOD(C124,9)=1,"—",16*C124-15),IF(OR(C$95="M",C$95="MADI"),(C$92-1)*288+17,IF(OR(C$95="IPO",C$95="IP out"),IF(MOD(C124-1,18)&lt;=9,"—",16*C124-15),"Err"))))</f>
        <v>18081</v>
      </c>
      <c r="D125" s="7">
        <f>IF(OR(C$95="M3",C$95="S",C$95="",C$95="STD",C$95="A",C$95="AES",C$95="F",C$95="Fiber"),
IF(AND(C$95="M3",MOD(C124-1,9)=0),"Coax"," "),  IF(OR(C$95="E",C$95="EMB"),IF(MOD(C124,9)=1,"—",16*C124),IF(OR(C$95="M",C$95="MADI"),(C$92-1)*288+80,
IF(OR(C$95="IPO",C$95="IP out"),IF(MOD(C124-1,18)&lt;=9,"—",16*C124-15),"Err"))))</f>
        <v>18081</v>
      </c>
      <c r="E125" s="9">
        <f>IF(OR(E$95="M3", E$95="S",E$95="",E$95="STD",E$95="A",E$95="AES",E$95="F",E$95="Fiber")," ",IF(OR(E$95="E",E$95="EMB"),IF(MOD(E124,9)=1,"—",16*E124-15),IF(OR(E$95="M",E$95="MADI"),(E$92-1)*288+17,IF(OR(E$95="IPO",E$95="IP out"),IF(MOD(E124-1,18)&lt;=9,"—",16*E124-15),"Err"))))</f>
        <v>17793</v>
      </c>
      <c r="F125" s="7">
        <f>IF(OR(E$95="M3",E$95="S",E$95="",E$95="STD",E$95="A",E$95="AES",E$95="F",E$95="Fiber"),
IF(AND(E$95="M3",MOD(E124-1,9)=0),"Coax"," "),  IF(OR(E$95="E",E$95="EMB"),IF(MOD(E124,9)=1,"—",16*E124),IF(OR(E$95="M",E$95="MADI"),(E$92-1)*288+80,
IF(OR(E$95="IPO",E$95="IP out"),IF(MOD(E124-1,18)&lt;=9,"—",16*E124-15),"Err"))))</f>
        <v>17793</v>
      </c>
      <c r="G125" s="9">
        <f>IF(OR(G$95="M3", G$95="S",G$95="",G$95="STD",G$95="A",G$95="AES",G$95="F",G$95="Fiber")," ",IF(OR(G$95="E",G$95="EMB"),IF(MOD(G124,9)=1,"—",16*G124-15),IF(OR(G$95="M",G$95="MADI"),(G$92-1)*288+17,IF(OR(G$95="IPO",G$95="IP out"),IF(MOD(G124-1,18)&lt;=9,"—",16*G124-15),"Err"))))</f>
        <v>17505</v>
      </c>
      <c r="H125" s="7">
        <f>IF(OR(G$95="M3",G$95="S",G$95="",G$95="STD",G$95="A",G$95="AES",G$95="F",G$95="Fiber"),
IF(AND(G$95="M3",MOD(G124-1,9)=0),"Coax"," "),  IF(OR(G$95="E",G$95="EMB"),IF(MOD(G124,9)=1,"—",16*G124),IF(OR(G$95="M",G$95="MADI"),(G$92-1)*288+80,
IF(OR(G$95="IPO",G$95="IP out"),IF(MOD(G124-1,18)&lt;=9,"—",16*G124-15),"Err"))))</f>
        <v>17505</v>
      </c>
      <c r="I125" s="9">
        <f>IF(OR(I$95="M3", I$95="S",I$95="",I$95="STD",I$95="A",I$95="AES",I$95="F",I$95="Fiber")," ",IF(OR(I$95="E",I$95="EMB"),IF(MOD(I124,9)=1,"—",16*I124-15),IF(OR(I$95="M",I$95="MADI"),(I$92-1)*288+17,IF(OR(I$95="IPO",I$95="IP out"),IF(MOD(I124-1,18)&lt;=9,"—",16*I124-15),"Err"))))</f>
        <v>17217</v>
      </c>
      <c r="J125" s="7">
        <f>IF(OR(I$95="M3",I$95="S",I$95="",I$95="STD",I$95="A",I$95="AES",I$95="F",I$95="Fiber"),
IF(AND(I$95="M3",MOD(I124-1,9)=0),"Coax"," "),  IF(OR(I$95="E",I$95="EMB"),IF(MOD(I124,9)=1,"—",16*I124),IF(OR(I$95="M",I$95="MADI"),(I$92-1)*288+80,
IF(OR(I$95="IPO",I$95="IP out"),IF(MOD(I124-1,18)&lt;=9,"—",16*I124-15),"Err"))))</f>
        <v>17217</v>
      </c>
      <c r="K125" s="9">
        <f>IF(OR(K$95="M3", K$95="S",K$95="",K$95="STD",K$95="A",K$95="AES",K$95="F",K$95="Fiber")," ",IF(OR(K$95="E",K$95="EMB"),IF(MOD(K124,9)=1,"—",16*K124-15),IF(OR(K$95="M",K$95="MADI"),(K$92-1)*288+17,IF(OR(K$95="IPO",K$95="IP out"),IF(MOD(K124-1,18)&lt;=9,"—",16*K124-15),"Err"))))</f>
        <v>16929</v>
      </c>
      <c r="L125" s="7">
        <f>IF(OR(K$95="M3",K$95="S",K$95="",K$95="STD",K$95="A",K$95="AES",K$95="F",K$95="Fiber"),
IF(AND(K$95="M3",MOD(K124-1,9)=0),"Coax"," "),  IF(OR(K$95="E",K$95="EMB"),IF(MOD(K124,9)=1,"—",16*K124),IF(OR(K$95="M",K$95="MADI"),(K$92-1)*288+80,
IF(OR(K$95="IPO",K$95="IP out"),IF(MOD(K124-1,18)&lt;=9,"—",16*K124-15),"Err"))))</f>
        <v>16929</v>
      </c>
      <c r="M125" s="9">
        <f>IF(OR(M$95="M3", M$95="S",M$95="",M$95="STD",M$95="A",M$95="AES",M$95="F",M$95="Fiber")," ",IF(OR(M$95="E",M$95="EMB"),IF(MOD(M124,9)=1,"—",16*M124-15),IF(OR(M$95="M",M$95="MADI"),(M$92-1)*288+17,IF(OR(M$95="IPO",M$95="IP out"),IF(MOD(M124-1,18)&lt;=9,"—",16*M124-15),"Err"))))</f>
        <v>16641</v>
      </c>
      <c r="N125" s="7">
        <f>IF(OR(M$95="M3",M$95="S",M$95="",M$95="STD",M$95="A",M$95="AES",M$95="F",M$95="Fiber"),
IF(AND(M$95="M3",MOD(M124-1,9)=0),"Coax"," "),  IF(OR(M$95="E",M$95="EMB"),IF(MOD(M124,9)=1,"—",16*M124),IF(OR(M$95="M",M$95="MADI"),(M$92-1)*288+80,
IF(OR(M$95="IPO",M$95="IP out"),IF(MOD(M124-1,18)&lt;=9,"—",16*M124-15),"Err"))))</f>
        <v>16641</v>
      </c>
      <c r="O125" s="9">
        <f>IF(OR(O$95="M3", O$95="S",O$95="",O$95="STD",O$95="A",O$95="AES",O$95="F",O$95="Fiber")," ",IF(OR(O$95="E",O$95="EMB"),IF(MOD(O124,9)=1,"—",16*O124-15),IF(OR(O$95="M",O$95="MADI"),(O$92-1)*288+17,IF(OR(O$95="IPO",O$95="IP out"),IF(MOD(O124-1,18)&lt;=9,"—",16*O124-15),"Err"))))</f>
        <v>16353</v>
      </c>
      <c r="P125" s="7">
        <f>IF(OR(O$95="M3",O$95="S",O$95="",O$95="STD",O$95="A",O$95="AES",O$95="F",O$95="Fiber"),
IF(AND(O$95="M3",MOD(O124-1,9)=0),"Coax"," "),  IF(OR(O$95="E",O$95="EMB"),IF(MOD(O124,9)=1,"—",16*O124),IF(OR(O$95="M",O$95="MADI"),(O$92-1)*288+80,
IF(OR(O$95="IPO",O$95="IP out"),IF(MOD(O124-1,18)&lt;=9,"—",16*O124-15),"Err"))))</f>
        <v>16353</v>
      </c>
      <c r="Q125" s="9">
        <f>IF(OR(Q$95="M3", Q$95="S",Q$95="",Q$95="STD",Q$95="A",Q$95="AES",Q$95="F",Q$95="Fiber")," ",IF(OR(Q$95="E",Q$95="EMB"),IF(MOD(Q124,9)=1,"—",16*Q124-15),IF(OR(Q$95="M",Q$95="MADI"),(Q$92-1)*288+17,IF(OR(Q$95="IPO",Q$95="IP out"),IF(MOD(Q124-1,18)&lt;=9,"—",16*Q124-15),"Err"))))</f>
        <v>13761</v>
      </c>
      <c r="R125" s="7">
        <f>IF(OR(Q$95="M3",Q$95="S",Q$95="",Q$95="STD",Q$95="A",Q$95="AES",Q$95="F",Q$95="Fiber"),
IF(AND(Q$95="M3",MOD(Q124-1,9)=0),"Coax"," "),  IF(OR(Q$95="E",Q$95="EMB"),IF(MOD(Q124,9)=1,"—",16*Q124),IF(OR(Q$95="M",Q$95="MADI"),(Q$92-1)*288+80,
IF(OR(Q$95="IPO",Q$95="IP out"),IF(MOD(Q124-1,18)&lt;=9,"—",16*Q124-15),"Err"))))</f>
        <v>13761</v>
      </c>
      <c r="S125" s="9">
        <f>IF(OR(S$95="M3", S$95="S",S$95="",S$95="STD",S$95="A",S$95="AES",S$95="F",S$95="Fiber")," ",IF(OR(S$95="E",S$95="EMB"),IF(MOD(S124,9)=1,"—",16*S124-15),IF(OR(S$95="M",S$95="MADI"),(S$92-1)*288+17,IF(OR(S$95="IPO",S$95="IP out"),IF(MOD(S124-1,18)&lt;=9,"—",16*S124-15),"Err"))))</f>
        <v>13473</v>
      </c>
      <c r="T125" s="7">
        <f>IF(OR(S$95="M3",S$95="S",S$95="",S$95="STD",S$95="A",S$95="AES",S$95="F",S$95="Fiber"),
IF(AND(S$95="M3",MOD(S124-1,9)=0),"Coax"," "),  IF(OR(S$95="E",S$95="EMB"),IF(MOD(S124,9)=1,"—",16*S124),IF(OR(S$95="M",S$95="MADI"),(S$92-1)*288+80,
IF(OR(S$95="IPO",S$95="IP out"),IF(MOD(S124-1,18)&lt;=9,"—",16*S124-15),"Err"))))</f>
        <v>13473</v>
      </c>
      <c r="U125" s="9">
        <f>IF(OR(U$95="M3", U$95="S",U$95="",U$95="STD",U$95="A",U$95="AES",U$95="F",U$95="Fiber")," ",IF(OR(U$95="E",U$95="EMB"),IF(MOD(U124,9)=1,"—",16*U124-15),IF(OR(U$95="M",U$95="MADI"),(U$92-1)*288+17,IF(OR(U$95="IPO",U$95="IP out"),IF(MOD(U124-1,18)&lt;=9,"—",16*U124-15),"Err"))))</f>
        <v>13185</v>
      </c>
      <c r="V125" s="7">
        <f>IF(OR(U$95="M3",U$95="S",U$95="",U$95="STD",U$95="A",U$95="AES",U$95="F",U$95="Fiber"),
IF(AND(U$95="M3",MOD(U124-1,9)=0),"Coax"," "),  IF(OR(U$95="E",U$95="EMB"),IF(MOD(U124,9)=1,"—",16*U124),IF(OR(U$95="M",U$95="MADI"),(U$92-1)*288+80,
IF(OR(U$95="IPO",U$95="IP out"),IF(MOD(U124-1,18)&lt;=9,"—",16*U124-15),"Err"))))</f>
        <v>13185</v>
      </c>
      <c r="W125" s="9">
        <f>IF(OR(W$95="M3", W$95="S",W$95="",W$95="STD",W$95="A",W$95="AES",W$95="F",W$95="Fiber")," ",IF(OR(W$95="E",W$95="EMB"),IF(MOD(W124,9)=1,"—",16*W124-15),IF(OR(W$95="M",W$95="MADI"),(W$92-1)*288+17,IF(OR(W$95="IPO",W$95="IP out"),IF(MOD(W124-1,18)&lt;=9,"—",16*W124-15),"Err"))))</f>
        <v>12897</v>
      </c>
      <c r="X125" s="7">
        <f>IF(OR(W$95="M3",W$95="S",W$95="",W$95="STD",W$95="A",W$95="AES",W$95="F",W$95="Fiber"),
IF(AND(W$95="M3",MOD(W124-1,9)=0),"Coax"," "),  IF(OR(W$95="E",W$95="EMB"),IF(MOD(W124,9)=1,"—",16*W124),IF(OR(W$95="M",W$95="MADI"),(W$92-1)*288+80,
IF(OR(W$95="IPO",W$95="IP out"),IF(MOD(W124-1,18)&lt;=9,"—",16*W124-15),"Err"))))</f>
        <v>12897</v>
      </c>
      <c r="Y125" s="9">
        <f>IF(OR(Y$95="M3", Y$95="S",Y$95="",Y$95="STD",Y$95="A",Y$95="AES",Y$95="F",Y$95="Fiber")," ",IF(OR(Y$95="E",Y$95="EMB"),IF(MOD(Y124,9)=1,"—",16*Y124-15),IF(OR(Y$95="M",Y$95="MADI"),(Y$92-1)*288+17,IF(OR(Y$95="IPO",Y$95="IP out"),IF(MOD(Y124-1,18)&lt;=9,"—",16*Y124-15),"Err"))))</f>
        <v>12609</v>
      </c>
      <c r="Z125" s="7">
        <f>IF(OR(Y$95="M3",Y$95="S",Y$95="",Y$95="STD",Y$95="A",Y$95="AES",Y$95="F",Y$95="Fiber"),
IF(AND(Y$95="M3",MOD(Y124-1,9)=0),"Coax"," "),  IF(OR(Y$95="E",Y$95="EMB"),IF(MOD(Y124,9)=1,"—",16*Y124),IF(OR(Y$95="M",Y$95="MADI"),(Y$92-1)*288+80,
IF(OR(Y$95="IPO",Y$95="IP out"),IF(MOD(Y124-1,18)&lt;=9,"—",16*Y124-15),"Err"))))</f>
        <v>12609</v>
      </c>
      <c r="AA125" s="9">
        <f>IF(OR(AA$95="M3", AA$95="S",AA$95="",AA$95="STD",AA$95="A",AA$95="AES",AA$95="F",AA$95="Fiber")," ",IF(OR(AA$95="E",AA$95="EMB"),IF(MOD(AA124,9)=1,"—",16*AA124-15),IF(OR(AA$95="M",AA$95="MADI"),(AA$92-1)*288+17,IF(OR(AA$95="IPO",AA$95="IP out"),IF(MOD(AA124-1,18)&lt;=9,"—",16*AA124-15),"Err"))))</f>
        <v>12321</v>
      </c>
      <c r="AB125" s="7">
        <f>IF(OR(AA$95="M3",AA$95="S",AA$95="",AA$95="STD",AA$95="A",AA$95="AES",AA$95="F",AA$95="Fiber"),
IF(AND(AA$95="M3",MOD(AA124-1,9)=0),"Coax"," "),  IF(OR(AA$95="E",AA$95="EMB"),IF(MOD(AA124,9)=1,"—",16*AA124),IF(OR(AA$95="M",AA$95="MADI"),(AA$92-1)*288+80,
IF(OR(AA$95="IPO",AA$95="IP out"),IF(MOD(AA124-1,18)&lt;=9,"—",16*AA124-15),"Err"))))</f>
        <v>12321</v>
      </c>
      <c r="AC125" s="9">
        <f>IF(OR(AC$95="M3", AC$95="S",AC$95="",AC$95="STD",AC$95="A",AC$95="AES",AC$95="F",AC$95="Fiber")," ",IF(OR(AC$95="E",AC$95="EMB"),IF(MOD(AC124,9)=1,"—",16*AC124-15),IF(OR(AC$95="M",AC$95="MADI"),(AC$92-1)*288+17,IF(OR(AC$95="IPO",AC$95="IP out"),IF(MOD(AC124-1,18)&lt;=9,"—",16*AC124-15),"Err"))))</f>
        <v>12033</v>
      </c>
      <c r="AD125" s="7">
        <f>IF(OR(AC$95="M3",AC$95="S",AC$95="",AC$95="STD",AC$95="A",AC$95="AES",AC$95="F",AC$95="Fiber"),
IF(AND(AC$95="M3",MOD(AC124-1,9)=0),"Coax"," "),  IF(OR(AC$95="E",AC$95="EMB"),IF(MOD(AC124,9)=1,"—",16*AC124),IF(OR(AC$95="M",AC$95="MADI"),(AC$92-1)*288+80,
IF(OR(AC$95="IPO",AC$95="IP out"),IF(MOD(AC124-1,18)&lt;=9,"—",16*AC124-15),"Err"))))</f>
        <v>12033</v>
      </c>
      <c r="AE125" s="9">
        <f>IF(OR(AE$95="M3", AE$95="S",AE$95="",AE$95="STD",AE$95="A",AE$95="AES",AE$95="F",AE$95="Fiber")," ",IF(OR(AE$95="E",AE$95="EMB"),IF(MOD(AE124,9)=1,"—",16*AE124-15),IF(OR(AE$95="M",AE$95="MADI"),(AE$92-1)*288+17,IF(OR(AE$95="IPO",AE$95="IP out"),IF(MOD(AE124-1,18)&lt;=9,"—",16*AE124-15),"Err"))))</f>
        <v>11745</v>
      </c>
      <c r="AF125" s="7">
        <f>IF(OR(AE$95="M3",AE$95="S",AE$95="",AE$95="STD",AE$95="A",AE$95="AES",AE$95="F",AE$95="Fiber"),
IF(AND(AE$95="M3",MOD(AE124-1,9)=0),"Coax"," "),  IF(OR(AE$95="E",AE$95="EMB"),IF(MOD(AE124,9)=1,"—",16*AE124),IF(OR(AE$95="M",AE$95="MADI"),(AE$92-1)*288+80,
IF(OR(AE$95="IPO",AE$95="IP out"),IF(MOD(AE124-1,18)&lt;=9,"—",16*AE124-15),"Err"))))</f>
        <v>11745</v>
      </c>
      <c r="AG125" s="9">
        <f>IF(OR(AG$95="M3", AG$95="S",AG$95="",AG$95="STD",AG$95="A",AG$95="AES",AG$95="F",AG$95="Fiber")," ",IF(OR(AG$95="E",AG$95="EMB"),IF(MOD(AG124,9)=1,"—",16*AG124-15),IF(OR(AG$95="M",AG$95="MADI"),(AG$92-1)*288+17,IF(OR(AG$95="IPO",AG$95="IP out"),IF(MOD(AG124-1,18)&lt;=9,"—",16*AG124-15),"Err"))))</f>
        <v>9153</v>
      </c>
      <c r="AH125" s="7">
        <f>IF(OR(AG$95="M3",AG$95="S",AG$95="",AG$95="STD",AG$95="A",AG$95="AES",AG$95="F",AG$95="Fiber"),
IF(AND(AG$95="M3",MOD(AG124-1,9)=0),"Coax"," "),  IF(OR(AG$95="E",AG$95="EMB"),IF(MOD(AG124,9)=1,"—",16*AG124),IF(OR(AG$95="M",AG$95="MADI"),(AG$92-1)*288+80,
IF(OR(AG$95="IPO",AG$95="IP out"),IF(MOD(AG124-1,18)&lt;=9,"—",16*AG124-15),"Err"))))</f>
        <v>9153</v>
      </c>
      <c r="AI125" s="9" t="str">
        <f>IF(OR(AI$95="M3", AI$95="S",AI$95="",AI$95="STD",AI$95="A",AI$95="AES",AI$95="F",AI$95="Fiber")," ",IF(OR(AI$95="E",AI$95="EMB"),IF(MOD(AI124,9)=1,"—",16*AI124-15),IF(OR(AI$95="M",AI$95="MADI"),(AI$92-1)*288+17,IF(OR(AI$95="IPO",AI$95="IP out"),IF(MOD(AI124-1,18)&lt;=9,"—",16*AI124-15),"Err"))))</f>
        <v xml:space="preserve"> </v>
      </c>
      <c r="AJ125" s="7" t="str">
        <f>IF(OR(AI$95="M3",AI$95="S",AI$95="",AI$95="STD",AI$95="A",AI$95="AES",AI$95="F",AI$95="Fiber"),
IF(AND(AI$95="M3",MOD(AI124-1,9)=0),"Coax"," "),  IF(OR(AI$95="E",AI$95="EMB"),IF(MOD(AI124,9)=1,"—",16*AI124),IF(OR(AI$95="M",AI$95="MADI"),(AI$92-1)*288+80,
IF(OR(AI$95="IPO",AI$95="IP out"),IF(MOD(AI124-1,18)&lt;=9,"—",16*AI124-15),"Err"))))</f>
        <v xml:space="preserve"> </v>
      </c>
      <c r="AK125" s="9" t="str">
        <f>IF(OR(AK$95="M3", AK$95="S",AK$95="",AK$95="STD",AK$95="A",AK$95="AES",AK$95="F",AK$95="Fiber")," ",IF(OR(AK$95="E",AK$95="EMB"),IF(MOD(AK124,9)=1,"—",16*AK124-15),IF(OR(AK$95="M",AK$95="MADI"),(AK$92-1)*288+17,IF(OR(AK$95="IPO",AK$95="IP out"),IF(MOD(AK124-1,18)&lt;=9,"—",16*AK124-15),"Err"))))</f>
        <v xml:space="preserve"> </v>
      </c>
      <c r="AL125" s="7" t="str">
        <f>IF(OR(AK$95="M3",AK$95="S",AK$95="",AK$95="STD",AK$95="A",AK$95="AES",AK$95="F",AK$95="Fiber"),
IF(AND(AK$95="M3",MOD(AK124-1,9)=0),"Coax"," "),  IF(OR(AK$95="E",AK$95="EMB"),IF(MOD(AK124,9)=1,"—",16*AK124),IF(OR(AK$95="M",AK$95="MADI"),(AK$92-1)*288+80,
IF(OR(AK$95="IPO",AK$95="IP out"),IF(MOD(AK124-1,18)&lt;=9,"—",16*AK124-15),"Err"))))</f>
        <v xml:space="preserve"> </v>
      </c>
      <c r="AM125" s="9" t="str">
        <f>IF(OR(AM$95="M3", AM$95="S",AM$95="",AM$95="STD",AM$95="A",AM$95="AES",AM$95="F",AM$95="Fiber")," ",IF(OR(AM$95="E",AM$95="EMB"),IF(MOD(AM124,9)=1,"—",16*AM124-15),IF(OR(AM$95="M",AM$95="MADI"),(AM$92-1)*288+17,IF(OR(AM$95="IPO",AM$95="IP out"),IF(MOD(AM124-1,18)&lt;=9,"—",16*AM124-15),"Err"))))</f>
        <v xml:space="preserve"> </v>
      </c>
      <c r="AN125" s="7" t="str">
        <f>IF(OR(AM$95="M3",AM$95="S",AM$95="",AM$95="STD",AM$95="A",AM$95="AES",AM$95="F",AM$95="Fiber"),
IF(AND(AM$95="M3",MOD(AM124-1,9)=0),"Coax"," "),  IF(OR(AM$95="E",AM$95="EMB"),IF(MOD(AM124,9)=1,"—",16*AM124),IF(OR(AM$95="M",AM$95="MADI"),(AM$92-1)*288+80,
IF(OR(AM$95="IPO",AM$95="IP out"),IF(MOD(AM124-1,18)&lt;=9,"—",16*AM124-15),"Err"))))</f>
        <v xml:space="preserve"> </v>
      </c>
      <c r="AO125" s="9">
        <f>IF(OR(AO$95="M3", AO$95="S",AO$95="",AO$95="STD",AO$95="A",AO$95="AES",AO$95="F",AO$95="Fiber")," ",IF(OR(AO$95="E",AO$95="EMB"),IF(MOD(AO124,9)=1,"—",16*AO124-15),IF(OR(AO$95="M",AO$95="MADI"),(AO$92-1)*288+17,IF(OR(AO$95="IPO",AO$95="IP out"),IF(MOD(AO124-1,18)&lt;=9,"—",16*AO124-15),"Err"))))</f>
        <v>7793</v>
      </c>
      <c r="AP125" s="7">
        <f>IF(OR(AO$95="M3",AO$95="S",AO$95="",AO$95="STD",AO$95="A",AO$95="AES",AO$95="F",AO$95="Fiber"),
IF(AND(AO$95="M3",MOD(AO124-1,9)=0),"Coax"," "),  IF(OR(AO$95="E",AO$95="EMB"),IF(MOD(AO124,9)=1,"—",16*AO124),IF(OR(AO$95="M",AO$95="MADI"),(AO$92-1)*288+80,
IF(OR(AO$95="IPO",AO$95="IP out"),IF(MOD(AO124-1,18)&lt;=9,"—",16*AO124-15),"Err"))))</f>
        <v>7856</v>
      </c>
      <c r="AQ125" s="9">
        <f>IF(OR(AQ$95="M3", AQ$95="S",AQ$95="",AQ$95="STD",AQ$95="A",AQ$95="AES",AQ$95="F",AQ$95="Fiber")," ",IF(OR(AQ$95="E",AQ$95="EMB"),IF(MOD(AQ124,9)=1,"—",16*AQ124-15),IF(OR(AQ$95="M",AQ$95="MADI"),(AQ$92-1)*288+17,IF(OR(AQ$95="IPO",AQ$95="IP out"),IF(MOD(AQ124-1,18)&lt;=9,"—",16*AQ124-15),"Err"))))</f>
        <v>7713</v>
      </c>
      <c r="AR125" s="7">
        <f>IF(OR(AQ$95="M3",AQ$95="S",AQ$95="",AQ$95="STD",AQ$95="A",AQ$95="AES",AQ$95="F",AQ$95="Fiber"),
IF(AND(AQ$95="M3",MOD(AQ124-1,9)=0),"Coax"," "),  IF(OR(AQ$95="E",AQ$95="EMB"),IF(MOD(AQ124,9)=1,"—",16*AQ124),IF(OR(AQ$95="M",AQ$95="MADI"),(AQ$92-1)*288+80,
IF(OR(AQ$95="IPO",AQ$95="IP out"),IF(MOD(AQ124-1,18)&lt;=9,"—",16*AQ124-15),"Err"))))</f>
        <v>7728</v>
      </c>
      <c r="AS125" s="9" t="str">
        <f>IF(OR(AS$95="M3", AS$95="S",AS$95="",AS$95="STD",AS$95="A",AS$95="AES",AS$95="F",AS$95="Fiber")," ",IF(OR(AS$95="E",AS$95="EMB"),IF(MOD(AS124,9)=1,"—",16*AS124-15),IF(OR(AS$95="M",AS$95="MADI"),(AS$92-1)*288+17,IF(OR(AS$95="IPO",AS$95="IP out"),IF(MOD(AS124-1,18)&lt;=9,"—",16*AS124-15),"Err"))))</f>
        <v xml:space="preserve"> </v>
      </c>
      <c r="AT125" s="7" t="str">
        <f>IF(OR(AS$95="M3",AS$95="S",AS$95="",AS$95="STD",AS$95="A",AS$95="AES",AS$95="F",AS$95="Fiber"),
IF(AND(AS$95="M3",MOD(AS124-1,9)=0),"Coax"," "),  IF(OR(AS$95="E",AS$95="EMB"),IF(MOD(AS124,9)=1,"—",16*AS124),IF(OR(AS$95="M",AS$95="MADI"),(AS$92-1)*288+80,
IF(OR(AS$95="IPO",AS$95="IP out"),IF(MOD(AS124-1,18)&lt;=9,"—",16*AS124-15),"Err"))))</f>
        <v xml:space="preserve"> </v>
      </c>
      <c r="AU125" s="9" t="str">
        <f>IF(OR(AU$95="M3", AU$95="S",AU$95="",AU$95="STD",AU$95="A",AU$95="AES",AU$95="F",AU$95="Fiber")," ",IF(OR(AU$95="E",AU$95="EMB"),IF(MOD(AU124,9)=1,"—",16*AU124-15),IF(OR(AU$95="M",AU$95="MADI"),(AU$92-1)*288+17,IF(OR(AU$95="IPO",AU$95="IP out"),IF(MOD(AU124-1,18)&lt;=9,"—",16*AU124-15),"Err"))))</f>
        <v xml:space="preserve"> </v>
      </c>
      <c r="AV125" s="7" t="str">
        <f>IF(OR(AU$95="M3",AU$95="S",AU$95="",AU$95="STD",AU$95="A",AU$95="AES",AU$95="F",AU$95="Fiber"),
IF(AND(AU$95="M3",MOD(AU124-1,9)=0),"Coax"," "),  IF(OR(AU$95="E",AU$95="EMB"),IF(MOD(AU124,9)=1,"—",16*AU124),IF(OR(AU$95="M",AU$95="MADI"),(AU$92-1)*288+80,
IF(OR(AU$95="IPO",AU$95="IP out"),IF(MOD(AU124-1,18)&lt;=9,"—",16*AU124-15),"Err"))))</f>
        <v xml:space="preserve"> </v>
      </c>
      <c r="AW125" s="9">
        <f>IF(OR(AW$95="M3", AW$95="S",AW$95="",AW$95="STD",AW$95="A",AW$95="AES",AW$95="F",AW$95="Fiber")," ",IF(OR(AW$95="E",AW$95="EMB"),IF(MOD(AW124,9)=1,"—",16*AW124-15),IF(OR(AW$95="M",AW$95="MADI"),(AW$92-1)*288+17,IF(OR(AW$95="IPO",AW$95="IP out"),IF(MOD(AW124-1,18)&lt;=9,"—",16*AW124-15),"Err"))))</f>
        <v>4545</v>
      </c>
      <c r="AX125" s="7">
        <f>IF(OR(AW$95="M3",AW$95="S",AW$95="",AW$95="STD",AW$95="A",AW$95="AES",AW$95="F",AW$95="Fiber"),
IF(AND(AW$95="M3",MOD(AW124-1,9)=0),"Coax"," "),  IF(OR(AW$95="E",AW$95="EMB"),IF(MOD(AW124,9)=1,"—",16*AW124),IF(OR(AW$95="M",AW$95="MADI"),(AW$92-1)*288+80,
IF(OR(AW$95="IPO",AW$95="IP out"),IF(MOD(AW124-1,18)&lt;=9,"—",16*AW124-15),"Err"))))</f>
        <v>4545</v>
      </c>
      <c r="AY125" s="9" t="str">
        <f>IF(OR(AY$95="M3", AY$95="S",AY$95="",AY$95="STD",AY$95="A",AY$95="AES",AY$95="F",AY$95="Fiber")," ",IF(OR(AY$95="E",AY$95="EMB"),IF(MOD(AY124,9)=1,"—",16*AY124-15),IF(OR(AY$95="M",AY$95="MADI"),(AY$92-1)*288+17,IF(OR(AY$95="IPO",AY$95="IP out"),IF(MOD(AY124-1,18)&lt;=9,"—",16*AY124-15),"Err"))))</f>
        <v xml:space="preserve"> </v>
      </c>
      <c r="AZ125" s="7" t="str">
        <f>IF(OR(AY$95="M3",AY$95="S",AY$95="",AY$95="STD",AY$95="A",AY$95="AES",AY$95="F",AY$95="Fiber"),
IF(AND(AY$95="M3",MOD(AY124-1,9)=0),"Coax"," "),  IF(OR(AY$95="E",AY$95="EMB"),IF(MOD(AY124,9)=1,"—",16*AY124),IF(OR(AY$95="M",AY$95="MADI"),(AY$92-1)*288+80,
IF(OR(AY$95="IPO",AY$95="IP out"),IF(MOD(AY124-1,18)&lt;=9,"—",16*AY124-15),"Err"))))</f>
        <v xml:space="preserve"> </v>
      </c>
      <c r="BA125" s="9" t="str">
        <f>IF(OR(BA$95="M3", BA$95="S",BA$95="",BA$95="STD",BA$95="A",BA$95="AES",BA$95="F",BA$95="Fiber")," ",IF(OR(BA$95="E",BA$95="EMB"),IF(MOD(BA124,9)=1,"—",16*BA124-15),IF(OR(BA$95="M",BA$95="MADI"),(BA$92-1)*288+17,IF(OR(BA$95="IPO",BA$95="IP out"),IF(MOD(BA124-1,18)&lt;=9,"—",16*BA124-15),"Err"))))</f>
        <v xml:space="preserve"> </v>
      </c>
      <c r="BB125" s="7" t="str">
        <f>IF(OR(BA$95="M3",BA$95="S",BA$95="",BA$95="STD",BA$95="A",BA$95="AES",BA$95="F",BA$95="Fiber"),
IF(AND(BA$95="M3",MOD(BA124-1,9)=0),"Coax"," "),  IF(OR(BA$95="E",BA$95="EMB"),IF(MOD(BA124,9)=1,"—",16*BA124),IF(OR(BA$95="M",BA$95="MADI"),(BA$92-1)*288+80,
IF(OR(BA$95="IPO",BA$95="IP out"),IF(MOD(BA124-1,18)&lt;=9,"—",16*BA124-15),"Err"))))</f>
        <v xml:space="preserve"> </v>
      </c>
      <c r="BC125" s="9" t="str">
        <f>IF(OR(BC$95="M3", BC$95="S",BC$95="",BC$95="STD",BC$95="A",BC$95="AES",BC$95="F",BC$95="Fiber")," ",IF(OR(BC$95="E",BC$95="EMB"),IF(MOD(BC124,9)=1,"—",16*BC124-15),IF(OR(BC$95="M",BC$95="MADI"),(BC$92-1)*288+17,IF(OR(BC$95="IPO",BC$95="IP out"),IF(MOD(BC124-1,18)&lt;=9,"—",16*BC124-15),"Err"))))</f>
        <v xml:space="preserve"> </v>
      </c>
      <c r="BD125" s="7" t="str">
        <f>IF(OR(BC$95="M3",BC$95="S",BC$95="",BC$95="STD",BC$95="A",BC$95="AES",BC$95="F",BC$95="Fiber"),
IF(AND(BC$95="M3",MOD(BC124-1,9)=0),"Coax"," "),  IF(OR(BC$95="E",BC$95="EMB"),IF(MOD(BC124,9)=1,"—",16*BC124),IF(OR(BC$95="M",BC$95="MADI"),(BC$92-1)*288+80,
IF(OR(BC$95="IPO",BC$95="IP out"),IF(MOD(BC124-1,18)&lt;=9,"—",16*BC124-15),"Err"))))</f>
        <v xml:space="preserve"> </v>
      </c>
      <c r="BE125" s="9">
        <f>IF(OR(BE$95="M3", BE$95="S",BE$95="",BE$95="STD",BE$95="A",BE$95="AES",BE$95="F",BE$95="Fiber")," ",IF(OR(BE$95="E",BE$95="EMB"),IF(MOD(BE124,9)=1,"—",16*BE124-15),IF(OR(BE$95="M",BE$95="MADI"),(BE$92-1)*288+17,IF(OR(BE$95="IPO",BE$95="IP out"),IF(MOD(BE124-1,18)&lt;=9,"—",16*BE124-15),"Err"))))</f>
        <v>3185</v>
      </c>
      <c r="BF125" s="7">
        <f>IF(OR(BE$95="M3",BE$95="S",BE$95="",BE$95="STD",BE$95="A",BE$95="AES",BE$95="F",BE$95="Fiber"),
IF(AND(BE$95="M3",MOD(BE124-1,9)=0),"Coax"," "),  IF(OR(BE$95="E",BE$95="EMB"),IF(MOD(BE124,9)=1,"—",16*BE124),IF(OR(BE$95="M",BE$95="MADI"),(BE$92-1)*288+80,
IF(OR(BE$95="IPO",BE$95="IP out"),IF(MOD(BE124-1,18)&lt;=9,"—",16*BE124-15),"Err"))))</f>
        <v>3248</v>
      </c>
      <c r="BG125" s="9">
        <f>IF(OR(BG$95="M3", BG$95="S",BG$95="",BG$95="STD",BG$95="A",BG$95="AES",BG$95="F",BG$95="Fiber")," ",IF(OR(BG$95="E",BG$95="EMB"),IF(MOD(BG124,9)=1,"—",16*BG124-15),IF(OR(BG$95="M",BG$95="MADI"),(BG$92-1)*288+17,IF(OR(BG$95="IPO",BG$95="IP out"),IF(MOD(BG124-1,18)&lt;=9,"—",16*BG124-15),"Err"))))</f>
        <v>3105</v>
      </c>
      <c r="BH125" s="7">
        <f>IF(OR(BG$95="M3",BG$95="S",BG$95="",BG$95="STD",BG$95="A",BG$95="AES",BG$95="F",BG$95="Fiber"),
IF(AND(BG$95="M3",MOD(BG124-1,9)=0),"Coax"," "),  IF(OR(BG$95="E",BG$95="EMB"),IF(MOD(BG124,9)=1,"—",16*BG124),IF(OR(BG$95="M",BG$95="MADI"),(BG$92-1)*288+80,
IF(OR(BG$95="IPO",BG$95="IP out"),IF(MOD(BG124-1,18)&lt;=9,"—",16*BG124-15),"Err"))))</f>
        <v>3120</v>
      </c>
      <c r="BI125" s="9" t="str">
        <f>IF(OR(BI$95="M3", BI$95="S",BI$95="",BI$95="STD",BI$95="A",BI$95="AES",BI$95="F",BI$95="Fiber")," ",IF(OR(BI$95="E",BI$95="EMB"),IF(MOD(BI124,9)=1,"—",16*BI124-15),IF(OR(BI$95="M",BI$95="MADI"),(BI$92-1)*288+17,IF(OR(BI$95="IPO",BI$95="IP out"),IF(MOD(BI124-1,18)&lt;=9,"—",16*BI124-15),"Err"))))</f>
        <v xml:space="preserve"> </v>
      </c>
      <c r="BJ125" s="7" t="str">
        <f>IF(OR(BI$95="M3",BI$95="S",BI$95="",BI$95="STD",BI$95="A",BI$95="AES",BI$95="F",BI$95="Fiber"),
IF(AND(BI$95="M3",MOD(BI124-1,9)=0),"Coax"," "),  IF(OR(BI$95="E",BI$95="EMB"),IF(MOD(BI124,9)=1,"—",16*BI124),IF(OR(BI$95="M",BI$95="MADI"),(BI$92-1)*288+80,
IF(OR(BI$95="IPO",BI$95="IP out"),IF(MOD(BI124-1,18)&lt;=9,"—",16*BI124-15),"Err"))))</f>
        <v xml:space="preserve"> </v>
      </c>
      <c r="BK125" s="9" t="str">
        <f>IF(OR(BK$95="M3", BK$95="S",BK$95="",BK$95="STD",BK$95="A",BK$95="AES",BK$95="F",BK$95="Fiber")," ",IF(OR(BK$95="E",BK$95="EMB"),IF(MOD(BK124,9)=1,"—",16*BK124-15),IF(OR(BK$95="M",BK$95="MADI"),(BK$92-1)*288+17,IF(OR(BK$95="IPO",BK$95="IP out"),IF(MOD(BK124-1,18)&lt;=9,"—",16*BK124-15),"Err"))))</f>
        <v xml:space="preserve"> </v>
      </c>
      <c r="BL125" s="7" t="str">
        <f>IF(OR(BK$95="M3",BK$95="S",BK$95="",BK$95="STD",BK$95="A",BK$95="AES",BK$95="F",BK$95="Fiber"),
IF(AND(BK$95="M3",MOD(BK124-1,9)=0),"Coax"," "),  IF(OR(BK$95="E",BK$95="EMB"),IF(MOD(BK124,9)=1,"—",16*BK124),IF(OR(BK$95="M",BK$95="MADI"),(BK$92-1)*288+80,
IF(OR(BK$95="IPO",BK$95="IP out"),IF(MOD(BK124-1,18)&lt;=9,"—",16*BK124-15),"Err"))))</f>
        <v xml:space="preserve"> </v>
      </c>
      <c r="BM125" s="11"/>
      <c r="BN125" s="14"/>
    </row>
    <row r="126" spans="1:66" x14ac:dyDescent="0.25">
      <c r="A126" s="41">
        <f>(A$92)*18-2</f>
        <v>1150</v>
      </c>
      <c r="B126" s="42"/>
      <c r="C126" s="41">
        <f>(C$92)*18-2</f>
        <v>1132</v>
      </c>
      <c r="D126" s="42"/>
      <c r="E126" s="41">
        <f>(E$92)*18-2</f>
        <v>1114</v>
      </c>
      <c r="F126" s="42"/>
      <c r="G126" s="41">
        <f>(G$92)*18-2</f>
        <v>1096</v>
      </c>
      <c r="H126" s="42"/>
      <c r="I126" s="41">
        <f>(I$92)*18-2</f>
        <v>1078</v>
      </c>
      <c r="J126" s="42"/>
      <c r="K126" s="41">
        <f>(K$92)*18-2</f>
        <v>1060</v>
      </c>
      <c r="L126" s="42"/>
      <c r="M126" s="41">
        <f>(M$92)*18-2</f>
        <v>1042</v>
      </c>
      <c r="N126" s="42"/>
      <c r="O126" s="41">
        <f>(O$92)*18-2</f>
        <v>1024</v>
      </c>
      <c r="P126" s="42"/>
      <c r="Q126" s="10">
        <f>(Q$92)*18-2</f>
        <v>862</v>
      </c>
      <c r="R126" s="39"/>
      <c r="S126" s="10">
        <f>(S$92)*18-2</f>
        <v>844</v>
      </c>
      <c r="T126" s="39"/>
      <c r="U126" s="10">
        <f>(U$92)*18-2</f>
        <v>826</v>
      </c>
      <c r="V126" s="39"/>
      <c r="W126" s="10">
        <f>(W$92)*18-2</f>
        <v>808</v>
      </c>
      <c r="X126" s="39"/>
      <c r="Y126" s="10">
        <f>(Y$92)*18-2</f>
        <v>790</v>
      </c>
      <c r="Z126" s="39"/>
      <c r="AA126" s="10">
        <f>(AA$92)*18-2</f>
        <v>772</v>
      </c>
      <c r="AB126" s="39"/>
      <c r="AC126" s="10">
        <f>(AC$92)*18-2</f>
        <v>754</v>
      </c>
      <c r="AD126" s="39"/>
      <c r="AE126" s="10">
        <f>(AE$92)*18-2</f>
        <v>736</v>
      </c>
      <c r="AF126" s="39"/>
      <c r="AG126" s="10">
        <f>(AG$92)*18-2</f>
        <v>574</v>
      </c>
      <c r="AH126" s="39"/>
      <c r="AI126" s="10">
        <f>(AI$92)*18-2</f>
        <v>556</v>
      </c>
      <c r="AJ126" s="39"/>
      <c r="AK126" s="10">
        <f>(AK$92)*18-2</f>
        <v>538</v>
      </c>
      <c r="AL126" s="39"/>
      <c r="AM126" s="10">
        <f>(AM$92)*18-2</f>
        <v>520</v>
      </c>
      <c r="AN126" s="39"/>
      <c r="AO126" s="10">
        <f>(AO$92)*18-2</f>
        <v>502</v>
      </c>
      <c r="AP126" s="39"/>
      <c r="AQ126" s="10">
        <f>(AQ$92)*18-2</f>
        <v>484</v>
      </c>
      <c r="AR126" s="39"/>
      <c r="AS126" s="10">
        <f>(AS$92)*18-2</f>
        <v>466</v>
      </c>
      <c r="AT126" s="39"/>
      <c r="AU126" s="10">
        <f>(AU$92)*18-2</f>
        <v>448</v>
      </c>
      <c r="AV126" s="39"/>
      <c r="AW126" s="10">
        <f>(AW$92)*18-2</f>
        <v>286</v>
      </c>
      <c r="AX126" s="39"/>
      <c r="AY126" s="10">
        <f>(AY$92)*18-2</f>
        <v>268</v>
      </c>
      <c r="AZ126" s="39"/>
      <c r="BA126" s="10">
        <f>(BA$92)*18-2</f>
        <v>250</v>
      </c>
      <c r="BB126" s="39"/>
      <c r="BC126" s="10">
        <f>(BC$92)*18-2</f>
        <v>232</v>
      </c>
      <c r="BD126" s="39"/>
      <c r="BE126" s="10">
        <f>(BE$92)*18-2</f>
        <v>214</v>
      </c>
      <c r="BF126" s="39"/>
      <c r="BG126" s="10">
        <f>(BG$92)*18-2</f>
        <v>196</v>
      </c>
      <c r="BH126" s="39"/>
      <c r="BI126" s="10">
        <f>(BI$92)*18-2</f>
        <v>178</v>
      </c>
      <c r="BJ126" s="39"/>
      <c r="BK126" s="10">
        <f>(BK$92)*18-2</f>
        <v>160</v>
      </c>
      <c r="BL126" s="26"/>
      <c r="BM126" s="3"/>
      <c r="BN126" s="13"/>
    </row>
    <row r="127" spans="1:66" x14ac:dyDescent="0.25">
      <c r="A127" s="9">
        <f>IF(OR(A$95="M3", A$95="S",A$95="",A$95="STD",A$95="A",A$95="AES",A$95="F",A$95="Fiber")," ",IF(OR(A$95="E",A$95="EMB"),IF(MOD(A126,9)=1,"—",16*A126-15),IF(OR(A$95="M",A$95="MADI"),(A$92-1)*288+17,IF(OR(A$95="IPO",A$95="IP out"),IF(MOD(A126-1,18)&lt;=9,"—",16*A126-15),"Err"))))</f>
        <v>18385</v>
      </c>
      <c r="B127" s="7">
        <f>IF(OR(A$95="M3",A$95="S",A$95="",A$95="STD",A$95="A",A$95="AES",A$95="F",A$95="Fiber"),
IF(AND(A$95="M3",MOD(A126-1,9)=0),"Coax"," "),  IF(OR(A$95="E",A$95="EMB"),IF(MOD(A126,9)=1,"—",16*A126),IF(OR(A$95="M",A$95="MADI"),(A$92-1)*288+80,
IF(OR(A$95="IPO",A$95="IP out"),IF(MOD(A126-1,18)&lt;=9,"—",16*A126-15),"Err"))))</f>
        <v>18385</v>
      </c>
      <c r="C127" s="9">
        <f>IF(OR(C$95="M3", C$95="S",C$95="",C$95="STD",C$95="A",C$95="AES",C$95="F",C$95="Fiber")," ",IF(OR(C$95="E",C$95="EMB"),IF(MOD(C126,9)=1,"—",16*C126-15),IF(OR(C$95="M",C$95="MADI"),(C$92-1)*288+17,IF(OR(C$95="IPO",C$95="IP out"),IF(MOD(C126-1,18)&lt;=9,"—",16*C126-15),"Err"))))</f>
        <v>18097</v>
      </c>
      <c r="D127" s="7">
        <f>IF(OR(C$95="M3",C$95="S",C$95="",C$95="STD",C$95="A",C$95="AES",C$95="F",C$95="Fiber"),
IF(AND(C$95="M3",MOD(C126-1,9)=0),"Coax"," "),  IF(OR(C$95="E",C$95="EMB"),IF(MOD(C126,9)=1,"—",16*C126),IF(OR(C$95="M",C$95="MADI"),(C$92-1)*288+80,
IF(OR(C$95="IPO",C$95="IP out"),IF(MOD(C126-1,18)&lt;=9,"—",16*C126-15),"Err"))))</f>
        <v>18097</v>
      </c>
      <c r="E127" s="9">
        <f>IF(OR(E$95="M3", E$95="S",E$95="",E$95="STD",E$95="A",E$95="AES",E$95="F",E$95="Fiber")," ",IF(OR(E$95="E",E$95="EMB"),IF(MOD(E126,9)=1,"—",16*E126-15),IF(OR(E$95="M",E$95="MADI"),(E$92-1)*288+17,IF(OR(E$95="IPO",E$95="IP out"),IF(MOD(E126-1,18)&lt;=9,"—",16*E126-15),"Err"))))</f>
        <v>17809</v>
      </c>
      <c r="F127" s="7">
        <f>IF(OR(E$95="M3",E$95="S",E$95="",E$95="STD",E$95="A",E$95="AES",E$95="F",E$95="Fiber"),
IF(AND(E$95="M3",MOD(E126-1,9)=0),"Coax"," "),  IF(OR(E$95="E",E$95="EMB"),IF(MOD(E126,9)=1,"—",16*E126),IF(OR(E$95="M",E$95="MADI"),(E$92-1)*288+80,
IF(OR(E$95="IPO",E$95="IP out"),IF(MOD(E126-1,18)&lt;=9,"—",16*E126-15),"Err"))))</f>
        <v>17809</v>
      </c>
      <c r="G127" s="9">
        <f>IF(OR(G$95="M3", G$95="S",G$95="",G$95="STD",G$95="A",G$95="AES",G$95="F",G$95="Fiber")," ",IF(OR(G$95="E",G$95="EMB"),IF(MOD(G126,9)=1,"—",16*G126-15),IF(OR(G$95="M",G$95="MADI"),(G$92-1)*288+17,IF(OR(G$95="IPO",G$95="IP out"),IF(MOD(G126-1,18)&lt;=9,"—",16*G126-15),"Err"))))</f>
        <v>17521</v>
      </c>
      <c r="H127" s="7">
        <f>IF(OR(G$95="M3",G$95="S",G$95="",G$95="STD",G$95="A",G$95="AES",G$95="F",G$95="Fiber"),
IF(AND(G$95="M3",MOD(G126-1,9)=0),"Coax"," "),  IF(OR(G$95="E",G$95="EMB"),IF(MOD(G126,9)=1,"—",16*G126),IF(OR(G$95="M",G$95="MADI"),(G$92-1)*288+80,
IF(OR(G$95="IPO",G$95="IP out"),IF(MOD(G126-1,18)&lt;=9,"—",16*G126-15),"Err"))))</f>
        <v>17521</v>
      </c>
      <c r="I127" s="9">
        <f>IF(OR(I$95="M3", I$95="S",I$95="",I$95="STD",I$95="A",I$95="AES",I$95="F",I$95="Fiber")," ",IF(OR(I$95="E",I$95="EMB"),IF(MOD(I126,9)=1,"—",16*I126-15),IF(OR(I$95="M",I$95="MADI"),(I$92-1)*288+17,IF(OR(I$95="IPO",I$95="IP out"),IF(MOD(I126-1,18)&lt;=9,"—",16*I126-15),"Err"))))</f>
        <v>17233</v>
      </c>
      <c r="J127" s="7">
        <f>IF(OR(I$95="M3",I$95="S",I$95="",I$95="STD",I$95="A",I$95="AES",I$95="F",I$95="Fiber"),
IF(AND(I$95="M3",MOD(I126-1,9)=0),"Coax"," "),  IF(OR(I$95="E",I$95="EMB"),IF(MOD(I126,9)=1,"—",16*I126),IF(OR(I$95="M",I$95="MADI"),(I$92-1)*288+80,
IF(OR(I$95="IPO",I$95="IP out"),IF(MOD(I126-1,18)&lt;=9,"—",16*I126-15),"Err"))))</f>
        <v>17233</v>
      </c>
      <c r="K127" s="9">
        <f>IF(OR(K$95="M3", K$95="S",K$95="",K$95="STD",K$95="A",K$95="AES",K$95="F",K$95="Fiber")," ",IF(OR(K$95="E",K$95="EMB"),IF(MOD(K126,9)=1,"—",16*K126-15),IF(OR(K$95="M",K$95="MADI"),(K$92-1)*288+17,IF(OR(K$95="IPO",K$95="IP out"),IF(MOD(K126-1,18)&lt;=9,"—",16*K126-15),"Err"))))</f>
        <v>16945</v>
      </c>
      <c r="L127" s="7">
        <f>IF(OR(K$95="M3",K$95="S",K$95="",K$95="STD",K$95="A",K$95="AES",K$95="F",K$95="Fiber"),
IF(AND(K$95="M3",MOD(K126-1,9)=0),"Coax"," "),  IF(OR(K$95="E",K$95="EMB"),IF(MOD(K126,9)=1,"—",16*K126),IF(OR(K$95="M",K$95="MADI"),(K$92-1)*288+80,
IF(OR(K$95="IPO",K$95="IP out"),IF(MOD(K126-1,18)&lt;=9,"—",16*K126-15),"Err"))))</f>
        <v>16945</v>
      </c>
      <c r="M127" s="9">
        <f>IF(OR(M$95="M3", M$95="S",M$95="",M$95="STD",M$95="A",M$95="AES",M$95="F",M$95="Fiber")," ",IF(OR(M$95="E",M$95="EMB"),IF(MOD(M126,9)=1,"—",16*M126-15),IF(OR(M$95="M",M$95="MADI"),(M$92-1)*288+17,IF(OR(M$95="IPO",M$95="IP out"),IF(MOD(M126-1,18)&lt;=9,"—",16*M126-15),"Err"))))</f>
        <v>16657</v>
      </c>
      <c r="N127" s="7">
        <f>IF(OR(M$95="M3",M$95="S",M$95="",M$95="STD",M$95="A",M$95="AES",M$95="F",M$95="Fiber"),
IF(AND(M$95="M3",MOD(M126-1,9)=0),"Coax"," "),  IF(OR(M$95="E",M$95="EMB"),IF(MOD(M126,9)=1,"—",16*M126),IF(OR(M$95="M",M$95="MADI"),(M$92-1)*288+80,
IF(OR(M$95="IPO",M$95="IP out"),IF(MOD(M126-1,18)&lt;=9,"—",16*M126-15),"Err"))))</f>
        <v>16657</v>
      </c>
      <c r="O127" s="9">
        <f>IF(OR(O$95="M3", O$95="S",O$95="",O$95="STD",O$95="A",O$95="AES",O$95="F",O$95="Fiber")," ",IF(OR(O$95="E",O$95="EMB"),IF(MOD(O126,9)=1,"—",16*O126-15),IF(OR(O$95="M",O$95="MADI"),(O$92-1)*288+17,IF(OR(O$95="IPO",O$95="IP out"),IF(MOD(O126-1,18)&lt;=9,"—",16*O126-15),"Err"))))</f>
        <v>16369</v>
      </c>
      <c r="P127" s="7">
        <f>IF(OR(O$95="M3",O$95="S",O$95="",O$95="STD",O$95="A",O$95="AES",O$95="F",O$95="Fiber"),
IF(AND(O$95="M3",MOD(O126-1,9)=0),"Coax"," "),  IF(OR(O$95="E",O$95="EMB"),IF(MOD(O126,9)=1,"—",16*O126),IF(OR(O$95="M",O$95="MADI"),(O$92-1)*288+80,
IF(OR(O$95="IPO",O$95="IP out"),IF(MOD(O126-1,18)&lt;=9,"—",16*O126-15),"Err"))))</f>
        <v>16369</v>
      </c>
      <c r="Q127" s="9">
        <f>IF(OR(Q$95="M3", Q$95="S",Q$95="",Q$95="STD",Q$95="A",Q$95="AES",Q$95="F",Q$95="Fiber")," ",IF(OR(Q$95="E",Q$95="EMB"),IF(MOD(Q126,9)=1,"—",16*Q126-15),IF(OR(Q$95="M",Q$95="MADI"),(Q$92-1)*288+17,IF(OR(Q$95="IPO",Q$95="IP out"),IF(MOD(Q126-1,18)&lt;=9,"—",16*Q126-15),"Err"))))</f>
        <v>13777</v>
      </c>
      <c r="R127" s="7">
        <f>IF(OR(Q$95="M3",Q$95="S",Q$95="",Q$95="STD",Q$95="A",Q$95="AES",Q$95="F",Q$95="Fiber"),
IF(AND(Q$95="M3",MOD(Q126-1,9)=0),"Coax"," "),  IF(OR(Q$95="E",Q$95="EMB"),IF(MOD(Q126,9)=1,"—",16*Q126),IF(OR(Q$95="M",Q$95="MADI"),(Q$92-1)*288+80,
IF(OR(Q$95="IPO",Q$95="IP out"),IF(MOD(Q126-1,18)&lt;=9,"—",16*Q126-15),"Err"))))</f>
        <v>13777</v>
      </c>
      <c r="S127" s="9">
        <f>IF(OR(S$95="M3", S$95="S",S$95="",S$95="STD",S$95="A",S$95="AES",S$95="F",S$95="Fiber")," ",IF(OR(S$95="E",S$95="EMB"),IF(MOD(S126,9)=1,"—",16*S126-15),IF(OR(S$95="M",S$95="MADI"),(S$92-1)*288+17,IF(OR(S$95="IPO",S$95="IP out"),IF(MOD(S126-1,18)&lt;=9,"—",16*S126-15),"Err"))))</f>
        <v>13489</v>
      </c>
      <c r="T127" s="7">
        <f>IF(OR(S$95="M3",S$95="S",S$95="",S$95="STD",S$95="A",S$95="AES",S$95="F",S$95="Fiber"),
IF(AND(S$95="M3",MOD(S126-1,9)=0),"Coax"," "),  IF(OR(S$95="E",S$95="EMB"),IF(MOD(S126,9)=1,"—",16*S126),IF(OR(S$95="M",S$95="MADI"),(S$92-1)*288+80,
IF(OR(S$95="IPO",S$95="IP out"),IF(MOD(S126-1,18)&lt;=9,"—",16*S126-15),"Err"))))</f>
        <v>13489</v>
      </c>
      <c r="U127" s="9">
        <f>IF(OR(U$95="M3", U$95="S",U$95="",U$95="STD",U$95="A",U$95="AES",U$95="F",U$95="Fiber")," ",IF(OR(U$95="E",U$95="EMB"),IF(MOD(U126,9)=1,"—",16*U126-15),IF(OR(U$95="M",U$95="MADI"),(U$92-1)*288+17,IF(OR(U$95="IPO",U$95="IP out"),IF(MOD(U126-1,18)&lt;=9,"—",16*U126-15),"Err"))))</f>
        <v>13201</v>
      </c>
      <c r="V127" s="7">
        <f>IF(OR(U$95="M3",U$95="S",U$95="",U$95="STD",U$95="A",U$95="AES",U$95="F",U$95="Fiber"),
IF(AND(U$95="M3",MOD(U126-1,9)=0),"Coax"," "),  IF(OR(U$95="E",U$95="EMB"),IF(MOD(U126,9)=1,"—",16*U126),IF(OR(U$95="M",U$95="MADI"),(U$92-1)*288+80,
IF(OR(U$95="IPO",U$95="IP out"),IF(MOD(U126-1,18)&lt;=9,"—",16*U126-15),"Err"))))</f>
        <v>13201</v>
      </c>
      <c r="W127" s="9">
        <f>IF(OR(W$95="M3", W$95="S",W$95="",W$95="STD",W$95="A",W$95="AES",W$95="F",W$95="Fiber")," ",IF(OR(W$95="E",W$95="EMB"),IF(MOD(W126,9)=1,"—",16*W126-15),IF(OR(W$95="M",W$95="MADI"),(W$92-1)*288+17,IF(OR(W$95="IPO",W$95="IP out"),IF(MOD(W126-1,18)&lt;=9,"—",16*W126-15),"Err"))))</f>
        <v>12913</v>
      </c>
      <c r="X127" s="7">
        <f>IF(OR(W$95="M3",W$95="S",W$95="",W$95="STD",W$95="A",W$95="AES",W$95="F",W$95="Fiber"),
IF(AND(W$95="M3",MOD(W126-1,9)=0),"Coax"," "),  IF(OR(W$95="E",W$95="EMB"),IF(MOD(W126,9)=1,"—",16*W126),IF(OR(W$95="M",W$95="MADI"),(W$92-1)*288+80,
IF(OR(W$95="IPO",W$95="IP out"),IF(MOD(W126-1,18)&lt;=9,"—",16*W126-15),"Err"))))</f>
        <v>12913</v>
      </c>
      <c r="Y127" s="9">
        <f>IF(OR(Y$95="M3", Y$95="S",Y$95="",Y$95="STD",Y$95="A",Y$95="AES",Y$95="F",Y$95="Fiber")," ",IF(OR(Y$95="E",Y$95="EMB"),IF(MOD(Y126,9)=1,"—",16*Y126-15),IF(OR(Y$95="M",Y$95="MADI"),(Y$92-1)*288+17,IF(OR(Y$95="IPO",Y$95="IP out"),IF(MOD(Y126-1,18)&lt;=9,"—",16*Y126-15),"Err"))))</f>
        <v>12625</v>
      </c>
      <c r="Z127" s="7">
        <f>IF(OR(Y$95="M3",Y$95="S",Y$95="",Y$95="STD",Y$95="A",Y$95="AES",Y$95="F",Y$95="Fiber"),
IF(AND(Y$95="M3",MOD(Y126-1,9)=0),"Coax"," "),  IF(OR(Y$95="E",Y$95="EMB"),IF(MOD(Y126,9)=1,"—",16*Y126),IF(OR(Y$95="M",Y$95="MADI"),(Y$92-1)*288+80,
IF(OR(Y$95="IPO",Y$95="IP out"),IF(MOD(Y126-1,18)&lt;=9,"—",16*Y126-15),"Err"))))</f>
        <v>12625</v>
      </c>
      <c r="AA127" s="9">
        <f>IF(OR(AA$95="M3", AA$95="S",AA$95="",AA$95="STD",AA$95="A",AA$95="AES",AA$95="F",AA$95="Fiber")," ",IF(OR(AA$95="E",AA$95="EMB"),IF(MOD(AA126,9)=1,"—",16*AA126-15),IF(OR(AA$95="M",AA$95="MADI"),(AA$92-1)*288+17,IF(OR(AA$95="IPO",AA$95="IP out"),IF(MOD(AA126-1,18)&lt;=9,"—",16*AA126-15),"Err"))))</f>
        <v>12337</v>
      </c>
      <c r="AB127" s="7">
        <f>IF(OR(AA$95="M3",AA$95="S",AA$95="",AA$95="STD",AA$95="A",AA$95="AES",AA$95="F",AA$95="Fiber"),
IF(AND(AA$95="M3",MOD(AA126-1,9)=0),"Coax"," "),  IF(OR(AA$95="E",AA$95="EMB"),IF(MOD(AA126,9)=1,"—",16*AA126),IF(OR(AA$95="M",AA$95="MADI"),(AA$92-1)*288+80,
IF(OR(AA$95="IPO",AA$95="IP out"),IF(MOD(AA126-1,18)&lt;=9,"—",16*AA126-15),"Err"))))</f>
        <v>12337</v>
      </c>
      <c r="AC127" s="9">
        <f>IF(OR(AC$95="M3", AC$95="S",AC$95="",AC$95="STD",AC$95="A",AC$95="AES",AC$95="F",AC$95="Fiber")," ",IF(OR(AC$95="E",AC$95="EMB"),IF(MOD(AC126,9)=1,"—",16*AC126-15),IF(OR(AC$95="M",AC$95="MADI"),(AC$92-1)*288+17,IF(OR(AC$95="IPO",AC$95="IP out"),IF(MOD(AC126-1,18)&lt;=9,"—",16*AC126-15),"Err"))))</f>
        <v>12049</v>
      </c>
      <c r="AD127" s="7">
        <f>IF(OR(AC$95="M3",AC$95="S",AC$95="",AC$95="STD",AC$95="A",AC$95="AES",AC$95="F",AC$95="Fiber"),
IF(AND(AC$95="M3",MOD(AC126-1,9)=0),"Coax"," "),  IF(OR(AC$95="E",AC$95="EMB"),IF(MOD(AC126,9)=1,"—",16*AC126),IF(OR(AC$95="M",AC$95="MADI"),(AC$92-1)*288+80,
IF(OR(AC$95="IPO",AC$95="IP out"),IF(MOD(AC126-1,18)&lt;=9,"—",16*AC126-15),"Err"))))</f>
        <v>12049</v>
      </c>
      <c r="AE127" s="9">
        <f>IF(OR(AE$95="M3", AE$95="S",AE$95="",AE$95="STD",AE$95="A",AE$95="AES",AE$95="F",AE$95="Fiber")," ",IF(OR(AE$95="E",AE$95="EMB"),IF(MOD(AE126,9)=1,"—",16*AE126-15),IF(OR(AE$95="M",AE$95="MADI"),(AE$92-1)*288+17,IF(OR(AE$95="IPO",AE$95="IP out"),IF(MOD(AE126-1,18)&lt;=9,"—",16*AE126-15),"Err"))))</f>
        <v>11761</v>
      </c>
      <c r="AF127" s="7">
        <f>IF(OR(AE$95="M3",AE$95="S",AE$95="",AE$95="STD",AE$95="A",AE$95="AES",AE$95="F",AE$95="Fiber"),
IF(AND(AE$95="M3",MOD(AE126-1,9)=0),"Coax"," "),  IF(OR(AE$95="E",AE$95="EMB"),IF(MOD(AE126,9)=1,"—",16*AE126),IF(OR(AE$95="M",AE$95="MADI"),(AE$92-1)*288+80,
IF(OR(AE$95="IPO",AE$95="IP out"),IF(MOD(AE126-1,18)&lt;=9,"—",16*AE126-15),"Err"))))</f>
        <v>11761</v>
      </c>
      <c r="AG127" s="9">
        <f>IF(OR(AG$95="M3", AG$95="S",AG$95="",AG$95="STD",AG$95="A",AG$95="AES",AG$95="F",AG$95="Fiber")," ",IF(OR(AG$95="E",AG$95="EMB"),IF(MOD(AG126,9)=1,"—",16*AG126-15),IF(OR(AG$95="M",AG$95="MADI"),(AG$92-1)*288+17,IF(OR(AG$95="IPO",AG$95="IP out"),IF(MOD(AG126-1,18)&lt;=9,"—",16*AG126-15),"Err"))))</f>
        <v>9169</v>
      </c>
      <c r="AH127" s="7">
        <f>IF(OR(AG$95="M3",AG$95="S",AG$95="",AG$95="STD",AG$95="A",AG$95="AES",AG$95="F",AG$95="Fiber"),
IF(AND(AG$95="M3",MOD(AG126-1,9)=0),"Coax"," "),  IF(OR(AG$95="E",AG$95="EMB"),IF(MOD(AG126,9)=1,"—",16*AG126),IF(OR(AG$95="M",AG$95="MADI"),(AG$92-1)*288+80,
IF(OR(AG$95="IPO",AG$95="IP out"),IF(MOD(AG126-1,18)&lt;=9,"—",16*AG126-15),"Err"))))</f>
        <v>9169</v>
      </c>
      <c r="AI127" s="9" t="str">
        <f>IF(OR(AI$95="M3", AI$95="S",AI$95="",AI$95="STD",AI$95="A",AI$95="AES",AI$95="F",AI$95="Fiber")," ",IF(OR(AI$95="E",AI$95="EMB"),IF(MOD(AI126,9)=1,"—",16*AI126-15),IF(OR(AI$95="M",AI$95="MADI"),(AI$92-1)*288+17,IF(OR(AI$95="IPO",AI$95="IP out"),IF(MOD(AI126-1,18)&lt;=9,"—",16*AI126-15),"Err"))))</f>
        <v xml:space="preserve"> </v>
      </c>
      <c r="AJ127" s="7" t="str">
        <f>IF(OR(AI$95="M3",AI$95="S",AI$95="",AI$95="STD",AI$95="A",AI$95="AES",AI$95="F",AI$95="Fiber"),
IF(AND(AI$95="M3",MOD(AI126-1,9)=0),"Coax"," "),  IF(OR(AI$95="E",AI$95="EMB"),IF(MOD(AI126,9)=1,"—",16*AI126),IF(OR(AI$95="M",AI$95="MADI"),(AI$92-1)*288+80,
IF(OR(AI$95="IPO",AI$95="IP out"),IF(MOD(AI126-1,18)&lt;=9,"—",16*AI126-15),"Err"))))</f>
        <v xml:space="preserve"> </v>
      </c>
      <c r="AK127" s="9" t="str">
        <f>IF(OR(AK$95="M3", AK$95="S",AK$95="",AK$95="STD",AK$95="A",AK$95="AES",AK$95="F",AK$95="Fiber")," ",IF(OR(AK$95="E",AK$95="EMB"),IF(MOD(AK126,9)=1,"—",16*AK126-15),IF(OR(AK$95="M",AK$95="MADI"),(AK$92-1)*288+17,IF(OR(AK$95="IPO",AK$95="IP out"),IF(MOD(AK126-1,18)&lt;=9,"—",16*AK126-15),"Err"))))</f>
        <v xml:space="preserve"> </v>
      </c>
      <c r="AL127" s="7" t="str">
        <f>IF(OR(AK$95="M3",AK$95="S",AK$95="",AK$95="STD",AK$95="A",AK$95="AES",AK$95="F",AK$95="Fiber"),
IF(AND(AK$95="M3",MOD(AK126-1,9)=0),"Coax"," "),  IF(OR(AK$95="E",AK$95="EMB"),IF(MOD(AK126,9)=1,"—",16*AK126),IF(OR(AK$95="M",AK$95="MADI"),(AK$92-1)*288+80,
IF(OR(AK$95="IPO",AK$95="IP out"),IF(MOD(AK126-1,18)&lt;=9,"—",16*AK126-15),"Err"))))</f>
        <v xml:space="preserve"> </v>
      </c>
      <c r="AM127" s="9" t="str">
        <f>IF(OR(AM$95="M3", AM$95="S",AM$95="",AM$95="STD",AM$95="A",AM$95="AES",AM$95="F",AM$95="Fiber")," ",IF(OR(AM$95="E",AM$95="EMB"),IF(MOD(AM126,9)=1,"—",16*AM126-15),IF(OR(AM$95="M",AM$95="MADI"),(AM$92-1)*288+17,IF(OR(AM$95="IPO",AM$95="IP out"),IF(MOD(AM126-1,18)&lt;=9,"—",16*AM126-15),"Err"))))</f>
        <v xml:space="preserve"> </v>
      </c>
      <c r="AN127" s="7" t="str">
        <f>IF(OR(AM$95="M3",AM$95="S",AM$95="",AM$95="STD",AM$95="A",AM$95="AES",AM$95="F",AM$95="Fiber"),
IF(AND(AM$95="M3",MOD(AM126-1,9)=0),"Coax"," "),  IF(OR(AM$95="E",AM$95="EMB"),IF(MOD(AM126,9)=1,"—",16*AM126),IF(OR(AM$95="M",AM$95="MADI"),(AM$92-1)*288+80,
IF(OR(AM$95="IPO",AM$95="IP out"),IF(MOD(AM126-1,18)&lt;=9,"—",16*AM126-15),"Err"))))</f>
        <v xml:space="preserve"> </v>
      </c>
      <c r="AO127" s="9">
        <f>IF(OR(AO$95="M3", AO$95="S",AO$95="",AO$95="STD",AO$95="A",AO$95="AES",AO$95="F",AO$95="Fiber")," ",IF(OR(AO$95="E",AO$95="EMB"),IF(MOD(AO126,9)=1,"—",16*AO126-15),IF(OR(AO$95="M",AO$95="MADI"),(AO$92-1)*288+17,IF(OR(AO$95="IPO",AO$95="IP out"),IF(MOD(AO126-1,18)&lt;=9,"—",16*AO126-15),"Err"))))</f>
        <v>7793</v>
      </c>
      <c r="AP127" s="7">
        <f>IF(OR(AO$95="M3",AO$95="S",AO$95="",AO$95="STD",AO$95="A",AO$95="AES",AO$95="F",AO$95="Fiber"),
IF(AND(AO$95="M3",MOD(AO126-1,9)=0),"Coax"," "),  IF(OR(AO$95="E",AO$95="EMB"),IF(MOD(AO126,9)=1,"—",16*AO126),IF(OR(AO$95="M",AO$95="MADI"),(AO$92-1)*288+80,
IF(OR(AO$95="IPO",AO$95="IP out"),IF(MOD(AO126-1,18)&lt;=9,"—",16*AO126-15),"Err"))))</f>
        <v>7856</v>
      </c>
      <c r="AQ127" s="9">
        <f>IF(OR(AQ$95="M3", AQ$95="S",AQ$95="",AQ$95="STD",AQ$95="A",AQ$95="AES",AQ$95="F",AQ$95="Fiber")," ",IF(OR(AQ$95="E",AQ$95="EMB"),IF(MOD(AQ126,9)=1,"—",16*AQ126-15),IF(OR(AQ$95="M",AQ$95="MADI"),(AQ$92-1)*288+17,IF(OR(AQ$95="IPO",AQ$95="IP out"),IF(MOD(AQ126-1,18)&lt;=9,"—",16*AQ126-15),"Err"))))</f>
        <v>7729</v>
      </c>
      <c r="AR127" s="7">
        <f>IF(OR(AQ$95="M3",AQ$95="S",AQ$95="",AQ$95="STD",AQ$95="A",AQ$95="AES",AQ$95="F",AQ$95="Fiber"),
IF(AND(AQ$95="M3",MOD(AQ126-1,9)=0),"Coax"," "),  IF(OR(AQ$95="E",AQ$95="EMB"),IF(MOD(AQ126,9)=1,"—",16*AQ126),IF(OR(AQ$95="M",AQ$95="MADI"),(AQ$92-1)*288+80,
IF(OR(AQ$95="IPO",AQ$95="IP out"),IF(MOD(AQ126-1,18)&lt;=9,"—",16*AQ126-15),"Err"))))</f>
        <v>7744</v>
      </c>
      <c r="AS127" s="9" t="str">
        <f>IF(OR(AS$95="M3", AS$95="S",AS$95="",AS$95="STD",AS$95="A",AS$95="AES",AS$95="F",AS$95="Fiber")," ",IF(OR(AS$95="E",AS$95="EMB"),IF(MOD(AS126,9)=1,"—",16*AS126-15),IF(OR(AS$95="M",AS$95="MADI"),(AS$92-1)*288+17,IF(OR(AS$95="IPO",AS$95="IP out"),IF(MOD(AS126-1,18)&lt;=9,"—",16*AS126-15),"Err"))))</f>
        <v xml:space="preserve"> </v>
      </c>
      <c r="AT127" s="7" t="str">
        <f>IF(OR(AS$95="M3",AS$95="S",AS$95="",AS$95="STD",AS$95="A",AS$95="AES",AS$95="F",AS$95="Fiber"),
IF(AND(AS$95="M3",MOD(AS126-1,9)=0),"Coax"," "),  IF(OR(AS$95="E",AS$95="EMB"),IF(MOD(AS126,9)=1,"—",16*AS126),IF(OR(AS$95="M",AS$95="MADI"),(AS$92-1)*288+80,
IF(OR(AS$95="IPO",AS$95="IP out"),IF(MOD(AS126-1,18)&lt;=9,"—",16*AS126-15),"Err"))))</f>
        <v xml:space="preserve"> </v>
      </c>
      <c r="AU127" s="9" t="str">
        <f>IF(OR(AU$95="M3", AU$95="S",AU$95="",AU$95="STD",AU$95="A",AU$95="AES",AU$95="F",AU$95="Fiber")," ",IF(OR(AU$95="E",AU$95="EMB"),IF(MOD(AU126,9)=1,"—",16*AU126-15),IF(OR(AU$95="M",AU$95="MADI"),(AU$92-1)*288+17,IF(OR(AU$95="IPO",AU$95="IP out"),IF(MOD(AU126-1,18)&lt;=9,"—",16*AU126-15),"Err"))))</f>
        <v xml:space="preserve"> </v>
      </c>
      <c r="AV127" s="7" t="str">
        <f>IF(OR(AU$95="M3",AU$95="S",AU$95="",AU$95="STD",AU$95="A",AU$95="AES",AU$95="F",AU$95="Fiber"),
IF(AND(AU$95="M3",MOD(AU126-1,9)=0),"Coax"," "),  IF(OR(AU$95="E",AU$95="EMB"),IF(MOD(AU126,9)=1,"—",16*AU126),IF(OR(AU$95="M",AU$95="MADI"),(AU$92-1)*288+80,
IF(OR(AU$95="IPO",AU$95="IP out"),IF(MOD(AU126-1,18)&lt;=9,"—",16*AU126-15),"Err"))))</f>
        <v xml:space="preserve"> </v>
      </c>
      <c r="AW127" s="9">
        <f>IF(OR(AW$95="M3", AW$95="S",AW$95="",AW$95="STD",AW$95="A",AW$95="AES",AW$95="F",AW$95="Fiber")," ",IF(OR(AW$95="E",AW$95="EMB"),IF(MOD(AW126,9)=1,"—",16*AW126-15),IF(OR(AW$95="M",AW$95="MADI"),(AW$92-1)*288+17,IF(OR(AW$95="IPO",AW$95="IP out"),IF(MOD(AW126-1,18)&lt;=9,"—",16*AW126-15),"Err"))))</f>
        <v>4561</v>
      </c>
      <c r="AX127" s="7">
        <f>IF(OR(AW$95="M3",AW$95="S",AW$95="",AW$95="STD",AW$95="A",AW$95="AES",AW$95="F",AW$95="Fiber"),
IF(AND(AW$95="M3",MOD(AW126-1,9)=0),"Coax"," "),  IF(OR(AW$95="E",AW$95="EMB"),IF(MOD(AW126,9)=1,"—",16*AW126),IF(OR(AW$95="M",AW$95="MADI"),(AW$92-1)*288+80,
IF(OR(AW$95="IPO",AW$95="IP out"),IF(MOD(AW126-1,18)&lt;=9,"—",16*AW126-15),"Err"))))</f>
        <v>4561</v>
      </c>
      <c r="AY127" s="9" t="str">
        <f>IF(OR(AY$95="M3", AY$95="S",AY$95="",AY$95="STD",AY$95="A",AY$95="AES",AY$95="F",AY$95="Fiber")," ",IF(OR(AY$95="E",AY$95="EMB"),IF(MOD(AY126,9)=1,"—",16*AY126-15),IF(OR(AY$95="M",AY$95="MADI"),(AY$92-1)*288+17,IF(OR(AY$95="IPO",AY$95="IP out"),IF(MOD(AY126-1,18)&lt;=9,"—",16*AY126-15),"Err"))))</f>
        <v xml:space="preserve"> </v>
      </c>
      <c r="AZ127" s="7" t="str">
        <f>IF(OR(AY$95="M3",AY$95="S",AY$95="",AY$95="STD",AY$95="A",AY$95="AES",AY$95="F",AY$95="Fiber"),
IF(AND(AY$95="M3",MOD(AY126-1,9)=0),"Coax"," "),  IF(OR(AY$95="E",AY$95="EMB"),IF(MOD(AY126,9)=1,"—",16*AY126),IF(OR(AY$95="M",AY$95="MADI"),(AY$92-1)*288+80,
IF(OR(AY$95="IPO",AY$95="IP out"),IF(MOD(AY126-1,18)&lt;=9,"—",16*AY126-15),"Err"))))</f>
        <v xml:space="preserve"> </v>
      </c>
      <c r="BA127" s="9" t="str">
        <f>IF(OR(BA$95="M3", BA$95="S",BA$95="",BA$95="STD",BA$95="A",BA$95="AES",BA$95="F",BA$95="Fiber")," ",IF(OR(BA$95="E",BA$95="EMB"),IF(MOD(BA126,9)=1,"—",16*BA126-15),IF(OR(BA$95="M",BA$95="MADI"),(BA$92-1)*288+17,IF(OR(BA$95="IPO",BA$95="IP out"),IF(MOD(BA126-1,18)&lt;=9,"—",16*BA126-15),"Err"))))</f>
        <v xml:space="preserve"> </v>
      </c>
      <c r="BB127" s="7" t="str">
        <f>IF(OR(BA$95="M3",BA$95="S",BA$95="",BA$95="STD",BA$95="A",BA$95="AES",BA$95="F",BA$95="Fiber"),
IF(AND(BA$95="M3",MOD(BA126-1,9)=0),"Coax"," "),  IF(OR(BA$95="E",BA$95="EMB"),IF(MOD(BA126,9)=1,"—",16*BA126),IF(OR(BA$95="M",BA$95="MADI"),(BA$92-1)*288+80,
IF(OR(BA$95="IPO",BA$95="IP out"),IF(MOD(BA126-1,18)&lt;=9,"—",16*BA126-15),"Err"))))</f>
        <v xml:space="preserve"> </v>
      </c>
      <c r="BC127" s="9" t="str">
        <f>IF(OR(BC$95="M3", BC$95="S",BC$95="",BC$95="STD",BC$95="A",BC$95="AES",BC$95="F",BC$95="Fiber")," ",IF(OR(BC$95="E",BC$95="EMB"),IF(MOD(BC126,9)=1,"—",16*BC126-15),IF(OR(BC$95="M",BC$95="MADI"),(BC$92-1)*288+17,IF(OR(BC$95="IPO",BC$95="IP out"),IF(MOD(BC126-1,18)&lt;=9,"—",16*BC126-15),"Err"))))</f>
        <v xml:space="preserve"> </v>
      </c>
      <c r="BD127" s="7" t="str">
        <f>IF(OR(BC$95="M3",BC$95="S",BC$95="",BC$95="STD",BC$95="A",BC$95="AES",BC$95="F",BC$95="Fiber"),
IF(AND(BC$95="M3",MOD(BC126-1,9)=0),"Coax"," "),  IF(OR(BC$95="E",BC$95="EMB"),IF(MOD(BC126,9)=1,"—",16*BC126),IF(OR(BC$95="M",BC$95="MADI"),(BC$92-1)*288+80,
IF(OR(BC$95="IPO",BC$95="IP out"),IF(MOD(BC126-1,18)&lt;=9,"—",16*BC126-15),"Err"))))</f>
        <v xml:space="preserve"> </v>
      </c>
      <c r="BE127" s="9">
        <f>IF(OR(BE$95="M3", BE$95="S",BE$95="",BE$95="STD",BE$95="A",BE$95="AES",BE$95="F",BE$95="Fiber")," ",IF(OR(BE$95="E",BE$95="EMB"),IF(MOD(BE126,9)=1,"—",16*BE126-15),IF(OR(BE$95="M",BE$95="MADI"),(BE$92-1)*288+17,IF(OR(BE$95="IPO",BE$95="IP out"),IF(MOD(BE126-1,18)&lt;=9,"—",16*BE126-15),"Err"))))</f>
        <v>3185</v>
      </c>
      <c r="BF127" s="7">
        <f>IF(OR(BE$95="M3",BE$95="S",BE$95="",BE$95="STD",BE$95="A",BE$95="AES",BE$95="F",BE$95="Fiber"),
IF(AND(BE$95="M3",MOD(BE126-1,9)=0),"Coax"," "),  IF(OR(BE$95="E",BE$95="EMB"),IF(MOD(BE126,9)=1,"—",16*BE126),IF(OR(BE$95="M",BE$95="MADI"),(BE$92-1)*288+80,
IF(OR(BE$95="IPO",BE$95="IP out"),IF(MOD(BE126-1,18)&lt;=9,"—",16*BE126-15),"Err"))))</f>
        <v>3248</v>
      </c>
      <c r="BG127" s="9">
        <f>IF(OR(BG$95="M3", BG$95="S",BG$95="",BG$95="STD",BG$95="A",BG$95="AES",BG$95="F",BG$95="Fiber")," ",IF(OR(BG$95="E",BG$95="EMB"),IF(MOD(BG126,9)=1,"—",16*BG126-15),IF(OR(BG$95="M",BG$95="MADI"),(BG$92-1)*288+17,IF(OR(BG$95="IPO",BG$95="IP out"),IF(MOD(BG126-1,18)&lt;=9,"—",16*BG126-15),"Err"))))</f>
        <v>3121</v>
      </c>
      <c r="BH127" s="7">
        <f>IF(OR(BG$95="M3",BG$95="S",BG$95="",BG$95="STD",BG$95="A",BG$95="AES",BG$95="F",BG$95="Fiber"),
IF(AND(BG$95="M3",MOD(BG126-1,9)=0),"Coax"," "),  IF(OR(BG$95="E",BG$95="EMB"),IF(MOD(BG126,9)=1,"—",16*BG126),IF(OR(BG$95="M",BG$95="MADI"),(BG$92-1)*288+80,
IF(OR(BG$95="IPO",BG$95="IP out"),IF(MOD(BG126-1,18)&lt;=9,"—",16*BG126-15),"Err"))))</f>
        <v>3136</v>
      </c>
      <c r="BI127" s="9" t="str">
        <f>IF(OR(BI$95="M3", BI$95="S",BI$95="",BI$95="STD",BI$95="A",BI$95="AES",BI$95="F",BI$95="Fiber")," ",IF(OR(BI$95="E",BI$95="EMB"),IF(MOD(BI126,9)=1,"—",16*BI126-15),IF(OR(BI$95="M",BI$95="MADI"),(BI$92-1)*288+17,IF(OR(BI$95="IPO",BI$95="IP out"),IF(MOD(BI126-1,18)&lt;=9,"—",16*BI126-15),"Err"))))</f>
        <v xml:space="preserve"> </v>
      </c>
      <c r="BJ127" s="7" t="str">
        <f>IF(OR(BI$95="M3",BI$95="S",BI$95="",BI$95="STD",BI$95="A",BI$95="AES",BI$95="F",BI$95="Fiber"),
IF(AND(BI$95="M3",MOD(BI126-1,9)=0),"Coax"," "),  IF(OR(BI$95="E",BI$95="EMB"),IF(MOD(BI126,9)=1,"—",16*BI126),IF(OR(BI$95="M",BI$95="MADI"),(BI$92-1)*288+80,
IF(OR(BI$95="IPO",BI$95="IP out"),IF(MOD(BI126-1,18)&lt;=9,"—",16*BI126-15),"Err"))))</f>
        <v xml:space="preserve"> </v>
      </c>
      <c r="BK127" s="9" t="str">
        <f>IF(OR(BK$95="M3", BK$95="S",BK$95="",BK$95="STD",BK$95="A",BK$95="AES",BK$95="F",BK$95="Fiber")," ",IF(OR(BK$95="E",BK$95="EMB"),IF(MOD(BK126,9)=1,"—",16*BK126-15),IF(OR(BK$95="M",BK$95="MADI"),(BK$92-1)*288+17,IF(OR(BK$95="IPO",BK$95="IP out"),IF(MOD(BK126-1,18)&lt;=9,"—",16*BK126-15),"Err"))))</f>
        <v xml:space="preserve"> </v>
      </c>
      <c r="BL127" s="7" t="str">
        <f>IF(OR(BK$95="M3",BK$95="S",BK$95="",BK$95="STD",BK$95="A",BK$95="AES",BK$95="F",BK$95="Fiber"),
IF(AND(BK$95="M3",MOD(BK126-1,9)=0),"Coax"," "),  IF(OR(BK$95="E",BK$95="EMB"),IF(MOD(BK126,9)=1,"—",16*BK126),IF(OR(BK$95="M",BK$95="MADI"),(BK$92-1)*288+80,
IF(OR(BK$95="IPO",BK$95="IP out"),IF(MOD(BK126-1,18)&lt;=9,"—",16*BK126-15),"Err"))))</f>
        <v xml:space="preserve"> </v>
      </c>
      <c r="BM127" s="3"/>
      <c r="BN127" s="14"/>
    </row>
    <row r="128" spans="1:66" x14ac:dyDescent="0.25">
      <c r="A128" s="41">
        <f>(A$92)*18-1</f>
        <v>1151</v>
      </c>
      <c r="B128" s="42"/>
      <c r="C128" s="41">
        <f>(C$92)*18-1</f>
        <v>1133</v>
      </c>
      <c r="D128" s="42"/>
      <c r="E128" s="41">
        <f>(E$92)*18-1</f>
        <v>1115</v>
      </c>
      <c r="F128" s="42"/>
      <c r="G128" s="41">
        <f>(G$92)*18-1</f>
        <v>1097</v>
      </c>
      <c r="H128" s="42"/>
      <c r="I128" s="41">
        <f>(I$92)*18-1</f>
        <v>1079</v>
      </c>
      <c r="J128" s="42"/>
      <c r="K128" s="41">
        <f>(K$92)*18-1</f>
        <v>1061</v>
      </c>
      <c r="L128" s="42"/>
      <c r="M128" s="41">
        <f>(M$92)*18-1</f>
        <v>1043</v>
      </c>
      <c r="N128" s="42"/>
      <c r="O128" s="41">
        <f>(O$92)*18-1</f>
        <v>1025</v>
      </c>
      <c r="P128" s="42"/>
      <c r="Q128" s="10">
        <f>(Q$92)*18-1</f>
        <v>863</v>
      </c>
      <c r="R128" s="39"/>
      <c r="S128" s="10">
        <f>(S$92)*18-1</f>
        <v>845</v>
      </c>
      <c r="T128" s="39"/>
      <c r="U128" s="10">
        <f>(U$92)*18-1</f>
        <v>827</v>
      </c>
      <c r="V128" s="39"/>
      <c r="W128" s="10">
        <f>(W$92)*18-1</f>
        <v>809</v>
      </c>
      <c r="X128" s="39"/>
      <c r="Y128" s="10">
        <f>(Y$92)*18-1</f>
        <v>791</v>
      </c>
      <c r="Z128" s="39"/>
      <c r="AA128" s="10">
        <f>(AA$92)*18-1</f>
        <v>773</v>
      </c>
      <c r="AB128" s="39"/>
      <c r="AC128" s="10">
        <f>(AC$92)*18-1</f>
        <v>755</v>
      </c>
      <c r="AD128" s="39"/>
      <c r="AE128" s="10">
        <f>(AE$92)*18-1</f>
        <v>737</v>
      </c>
      <c r="AF128" s="39"/>
      <c r="AG128" s="10">
        <f>(AG$92)*18-1</f>
        <v>575</v>
      </c>
      <c r="AH128" s="39"/>
      <c r="AI128" s="10">
        <f>(AI$92)*18-1</f>
        <v>557</v>
      </c>
      <c r="AJ128" s="39"/>
      <c r="AK128" s="10">
        <f>(AK$92)*18-1</f>
        <v>539</v>
      </c>
      <c r="AL128" s="39"/>
      <c r="AM128" s="10">
        <f>(AM$92)*18-1</f>
        <v>521</v>
      </c>
      <c r="AN128" s="39"/>
      <c r="AO128" s="10">
        <f>(AO$92)*18-1</f>
        <v>503</v>
      </c>
      <c r="AP128" s="39"/>
      <c r="AQ128" s="10">
        <f>(AQ$92)*18-1</f>
        <v>485</v>
      </c>
      <c r="AR128" s="39"/>
      <c r="AS128" s="10">
        <f>(AS$92)*18-1</f>
        <v>467</v>
      </c>
      <c r="AT128" s="39"/>
      <c r="AU128" s="10">
        <f>(AU$92)*18-1</f>
        <v>449</v>
      </c>
      <c r="AV128" s="39"/>
      <c r="AW128" s="10">
        <f>(AW$92)*18-1</f>
        <v>287</v>
      </c>
      <c r="AX128" s="39"/>
      <c r="AY128" s="10">
        <f>(AY$92)*18-1</f>
        <v>269</v>
      </c>
      <c r="AZ128" s="39"/>
      <c r="BA128" s="10">
        <f>(BA$92)*18-1</f>
        <v>251</v>
      </c>
      <c r="BB128" s="39"/>
      <c r="BC128" s="10">
        <f>(BC$92)*18-1</f>
        <v>233</v>
      </c>
      <c r="BD128" s="39"/>
      <c r="BE128" s="10">
        <f>(BE$92)*18-1</f>
        <v>215</v>
      </c>
      <c r="BF128" s="39"/>
      <c r="BG128" s="10">
        <f>(BG$92)*18-1</f>
        <v>197</v>
      </c>
      <c r="BH128" s="39"/>
      <c r="BI128" s="10">
        <f>(BI$92)*18-1</f>
        <v>179</v>
      </c>
      <c r="BJ128" s="39"/>
      <c r="BK128" s="10">
        <f>(BK$92)*18-1</f>
        <v>161</v>
      </c>
      <c r="BL128" s="26"/>
      <c r="BM128" s="3"/>
      <c r="BN128" s="13"/>
    </row>
    <row r="129" spans="1:66" x14ac:dyDescent="0.25">
      <c r="A129" s="9">
        <f>IF(OR(A$95="M3", A$95="S",A$95="",A$95="STD",A$95="A",A$95="AES",A$95="F",A$95="Fiber")," ",IF(OR(A$95="E",A$95="EMB"),IF(MOD(A128,9)=1,"—",16*A128-15),IF(OR(A$95="M",A$95="MADI"),(A$92-1)*288+17,IF(OR(A$95="IPO",A$95="IP out"),IF(MOD(A128-1,18)&lt;=9,"—",16*A128-15),"Err"))))</f>
        <v>18401</v>
      </c>
      <c r="B129" s="7">
        <f>IF(OR(A$95="M3",A$95="S",A$95="",A$95="STD",A$95="A",A$95="AES",A$95="F",A$95="Fiber"),
IF(AND(A$95="M3",MOD(A128-1,9)=0),"Coax"," "),  IF(OR(A$95="E",A$95="EMB"),IF(MOD(A128,9)=1,"—",16*A128),IF(OR(A$95="M",A$95="MADI"),(A$92-1)*288+80,
IF(OR(A$95="IPO",A$95="IP out"),IF(MOD(A128-1,18)&lt;=9,"—",16*A128-15),"Err"))))</f>
        <v>18401</v>
      </c>
      <c r="C129" s="9">
        <f>IF(OR(C$95="M3", C$95="S",C$95="",C$95="STD",C$95="A",C$95="AES",C$95="F",C$95="Fiber")," ",IF(OR(C$95="E",C$95="EMB"),IF(MOD(C128,9)=1,"—",16*C128-15),IF(OR(C$95="M",C$95="MADI"),(C$92-1)*288+17,IF(OR(C$95="IPO",C$95="IP out"),IF(MOD(C128-1,18)&lt;=9,"—",16*C128-15),"Err"))))</f>
        <v>18113</v>
      </c>
      <c r="D129" s="7">
        <f>IF(OR(C$95="M3",C$95="S",C$95="",C$95="STD",C$95="A",C$95="AES",C$95="F",C$95="Fiber"),
IF(AND(C$95="M3",MOD(C128-1,9)=0),"Coax"," "),  IF(OR(C$95="E",C$95="EMB"),IF(MOD(C128,9)=1,"—",16*C128),IF(OR(C$95="M",C$95="MADI"),(C$92-1)*288+80,
IF(OR(C$95="IPO",C$95="IP out"),IF(MOD(C128-1,18)&lt;=9,"—",16*C128-15),"Err"))))</f>
        <v>18113</v>
      </c>
      <c r="E129" s="9">
        <f>IF(OR(E$95="M3", E$95="S",E$95="",E$95="STD",E$95="A",E$95="AES",E$95="F",E$95="Fiber")," ",IF(OR(E$95="E",E$95="EMB"),IF(MOD(E128,9)=1,"—",16*E128-15),IF(OR(E$95="M",E$95="MADI"),(E$92-1)*288+17,IF(OR(E$95="IPO",E$95="IP out"),IF(MOD(E128-1,18)&lt;=9,"—",16*E128-15),"Err"))))</f>
        <v>17825</v>
      </c>
      <c r="F129" s="7">
        <f>IF(OR(E$95="M3",E$95="S",E$95="",E$95="STD",E$95="A",E$95="AES",E$95="F",E$95="Fiber"),
IF(AND(E$95="M3",MOD(E128-1,9)=0),"Coax"," "),  IF(OR(E$95="E",E$95="EMB"),IF(MOD(E128,9)=1,"—",16*E128),IF(OR(E$95="M",E$95="MADI"),(E$92-1)*288+80,
IF(OR(E$95="IPO",E$95="IP out"),IF(MOD(E128-1,18)&lt;=9,"—",16*E128-15),"Err"))))</f>
        <v>17825</v>
      </c>
      <c r="G129" s="9">
        <f>IF(OR(G$95="M3", G$95="S",G$95="",G$95="STD",G$95="A",G$95="AES",G$95="F",G$95="Fiber")," ",IF(OR(G$95="E",G$95="EMB"),IF(MOD(G128,9)=1,"—",16*G128-15),IF(OR(G$95="M",G$95="MADI"),(G$92-1)*288+17,IF(OR(G$95="IPO",G$95="IP out"),IF(MOD(G128-1,18)&lt;=9,"—",16*G128-15),"Err"))))</f>
        <v>17537</v>
      </c>
      <c r="H129" s="7">
        <f>IF(OR(G$95="M3",G$95="S",G$95="",G$95="STD",G$95="A",G$95="AES",G$95="F",G$95="Fiber"),
IF(AND(G$95="M3",MOD(G128-1,9)=0),"Coax"," "),  IF(OR(G$95="E",G$95="EMB"),IF(MOD(G128,9)=1,"—",16*G128),IF(OR(G$95="M",G$95="MADI"),(G$92-1)*288+80,
IF(OR(G$95="IPO",G$95="IP out"),IF(MOD(G128-1,18)&lt;=9,"—",16*G128-15),"Err"))))</f>
        <v>17537</v>
      </c>
      <c r="I129" s="9">
        <f>IF(OR(I$95="M3", I$95="S",I$95="",I$95="STD",I$95="A",I$95="AES",I$95="F",I$95="Fiber")," ",IF(OR(I$95="E",I$95="EMB"),IF(MOD(I128,9)=1,"—",16*I128-15),IF(OR(I$95="M",I$95="MADI"),(I$92-1)*288+17,IF(OR(I$95="IPO",I$95="IP out"),IF(MOD(I128-1,18)&lt;=9,"—",16*I128-15),"Err"))))</f>
        <v>17249</v>
      </c>
      <c r="J129" s="7">
        <f>IF(OR(I$95="M3",I$95="S",I$95="",I$95="STD",I$95="A",I$95="AES",I$95="F",I$95="Fiber"),
IF(AND(I$95="M3",MOD(I128-1,9)=0),"Coax"," "),  IF(OR(I$95="E",I$95="EMB"),IF(MOD(I128,9)=1,"—",16*I128),IF(OR(I$95="M",I$95="MADI"),(I$92-1)*288+80,
IF(OR(I$95="IPO",I$95="IP out"),IF(MOD(I128-1,18)&lt;=9,"—",16*I128-15),"Err"))))</f>
        <v>17249</v>
      </c>
      <c r="K129" s="9">
        <f>IF(OR(K$95="M3", K$95="S",K$95="",K$95="STD",K$95="A",K$95="AES",K$95="F",K$95="Fiber")," ",IF(OR(K$95="E",K$95="EMB"),IF(MOD(K128,9)=1,"—",16*K128-15),IF(OR(K$95="M",K$95="MADI"),(K$92-1)*288+17,IF(OR(K$95="IPO",K$95="IP out"),IF(MOD(K128-1,18)&lt;=9,"—",16*K128-15),"Err"))))</f>
        <v>16961</v>
      </c>
      <c r="L129" s="7">
        <f>IF(OR(K$95="M3",K$95="S",K$95="",K$95="STD",K$95="A",K$95="AES",K$95="F",K$95="Fiber"),
IF(AND(K$95="M3",MOD(K128-1,9)=0),"Coax"," "),  IF(OR(K$95="E",K$95="EMB"),IF(MOD(K128,9)=1,"—",16*K128),IF(OR(K$95="M",K$95="MADI"),(K$92-1)*288+80,
IF(OR(K$95="IPO",K$95="IP out"),IF(MOD(K128-1,18)&lt;=9,"—",16*K128-15),"Err"))))</f>
        <v>16961</v>
      </c>
      <c r="M129" s="9">
        <f>IF(OR(M$95="M3", M$95="S",M$95="",M$95="STD",M$95="A",M$95="AES",M$95="F",M$95="Fiber")," ",IF(OR(M$95="E",M$95="EMB"),IF(MOD(M128,9)=1,"—",16*M128-15),IF(OR(M$95="M",M$95="MADI"),(M$92-1)*288+17,IF(OR(M$95="IPO",M$95="IP out"),IF(MOD(M128-1,18)&lt;=9,"—",16*M128-15),"Err"))))</f>
        <v>16673</v>
      </c>
      <c r="N129" s="7">
        <f>IF(OR(M$95="M3",M$95="S",M$95="",M$95="STD",M$95="A",M$95="AES",M$95="F",M$95="Fiber"),
IF(AND(M$95="M3",MOD(M128-1,9)=0),"Coax"," "),  IF(OR(M$95="E",M$95="EMB"),IF(MOD(M128,9)=1,"—",16*M128),IF(OR(M$95="M",M$95="MADI"),(M$92-1)*288+80,
IF(OR(M$95="IPO",M$95="IP out"),IF(MOD(M128-1,18)&lt;=9,"—",16*M128-15),"Err"))))</f>
        <v>16673</v>
      </c>
      <c r="O129" s="9">
        <f>IF(OR(O$95="M3", O$95="S",O$95="",O$95="STD",O$95="A",O$95="AES",O$95="F",O$95="Fiber")," ",IF(OR(O$95="E",O$95="EMB"),IF(MOD(O128,9)=1,"—",16*O128-15),IF(OR(O$95="M",O$95="MADI"),(O$92-1)*288+17,IF(OR(O$95="IPO",O$95="IP out"),IF(MOD(O128-1,18)&lt;=9,"—",16*O128-15),"Err"))))</f>
        <v>16385</v>
      </c>
      <c r="P129" s="7">
        <f>IF(OR(O$95="M3",O$95="S",O$95="",O$95="STD",O$95="A",O$95="AES",O$95="F",O$95="Fiber"),
IF(AND(O$95="M3",MOD(O128-1,9)=0),"Coax"," "),  IF(OR(O$95="E",O$95="EMB"),IF(MOD(O128,9)=1,"—",16*O128),IF(OR(O$95="M",O$95="MADI"),(O$92-1)*288+80,
IF(OR(O$95="IPO",O$95="IP out"),IF(MOD(O128-1,18)&lt;=9,"—",16*O128-15),"Err"))))</f>
        <v>16385</v>
      </c>
      <c r="Q129" s="9">
        <f>IF(OR(Q$95="M3", Q$95="S",Q$95="",Q$95="STD",Q$95="A",Q$95="AES",Q$95="F",Q$95="Fiber")," ",IF(OR(Q$95="E",Q$95="EMB"),IF(MOD(Q128,9)=1,"—",16*Q128-15),IF(OR(Q$95="M",Q$95="MADI"),(Q$92-1)*288+17,IF(OR(Q$95="IPO",Q$95="IP out"),IF(MOD(Q128-1,18)&lt;=9,"—",16*Q128-15),"Err"))))</f>
        <v>13793</v>
      </c>
      <c r="R129" s="7">
        <f>IF(OR(Q$95="M3",Q$95="S",Q$95="",Q$95="STD",Q$95="A",Q$95="AES",Q$95="F",Q$95="Fiber"),
IF(AND(Q$95="M3",MOD(Q128-1,9)=0),"Coax"," "),  IF(OR(Q$95="E",Q$95="EMB"),IF(MOD(Q128,9)=1,"—",16*Q128),IF(OR(Q$95="M",Q$95="MADI"),(Q$92-1)*288+80,
IF(OR(Q$95="IPO",Q$95="IP out"),IF(MOD(Q128-1,18)&lt;=9,"—",16*Q128-15),"Err"))))</f>
        <v>13793</v>
      </c>
      <c r="S129" s="9">
        <f>IF(OR(S$95="M3", S$95="S",S$95="",S$95="STD",S$95="A",S$95="AES",S$95="F",S$95="Fiber")," ",IF(OR(S$95="E",S$95="EMB"),IF(MOD(S128,9)=1,"—",16*S128-15),IF(OR(S$95="M",S$95="MADI"),(S$92-1)*288+17,IF(OR(S$95="IPO",S$95="IP out"),IF(MOD(S128-1,18)&lt;=9,"—",16*S128-15),"Err"))))</f>
        <v>13505</v>
      </c>
      <c r="T129" s="7">
        <f>IF(OR(S$95="M3",S$95="S",S$95="",S$95="STD",S$95="A",S$95="AES",S$95="F",S$95="Fiber"),
IF(AND(S$95="M3",MOD(S128-1,9)=0),"Coax"," "),  IF(OR(S$95="E",S$95="EMB"),IF(MOD(S128,9)=1,"—",16*S128),IF(OR(S$95="M",S$95="MADI"),(S$92-1)*288+80,
IF(OR(S$95="IPO",S$95="IP out"),IF(MOD(S128-1,18)&lt;=9,"—",16*S128-15),"Err"))))</f>
        <v>13505</v>
      </c>
      <c r="U129" s="9">
        <f>IF(OR(U$95="M3", U$95="S",U$95="",U$95="STD",U$95="A",U$95="AES",U$95="F",U$95="Fiber")," ",IF(OR(U$95="E",U$95="EMB"),IF(MOD(U128,9)=1,"—",16*U128-15),IF(OR(U$95="M",U$95="MADI"),(U$92-1)*288+17,IF(OR(U$95="IPO",U$95="IP out"),IF(MOD(U128-1,18)&lt;=9,"—",16*U128-15),"Err"))))</f>
        <v>13217</v>
      </c>
      <c r="V129" s="7">
        <f>IF(OR(U$95="M3",U$95="S",U$95="",U$95="STD",U$95="A",U$95="AES",U$95="F",U$95="Fiber"),
IF(AND(U$95="M3",MOD(U128-1,9)=0),"Coax"," "),  IF(OR(U$95="E",U$95="EMB"),IF(MOD(U128,9)=1,"—",16*U128),IF(OR(U$95="M",U$95="MADI"),(U$92-1)*288+80,
IF(OR(U$95="IPO",U$95="IP out"),IF(MOD(U128-1,18)&lt;=9,"—",16*U128-15),"Err"))))</f>
        <v>13217</v>
      </c>
      <c r="W129" s="9">
        <f>IF(OR(W$95="M3", W$95="S",W$95="",W$95="STD",W$95="A",W$95="AES",W$95="F",W$95="Fiber")," ",IF(OR(W$95="E",W$95="EMB"),IF(MOD(W128,9)=1,"—",16*W128-15),IF(OR(W$95="M",W$95="MADI"),(W$92-1)*288+17,IF(OR(W$95="IPO",W$95="IP out"),IF(MOD(W128-1,18)&lt;=9,"—",16*W128-15),"Err"))))</f>
        <v>12929</v>
      </c>
      <c r="X129" s="7">
        <f>IF(OR(W$95="M3",W$95="S",W$95="",W$95="STD",W$95="A",W$95="AES",W$95="F",W$95="Fiber"),
IF(AND(W$95="M3",MOD(W128-1,9)=0),"Coax"," "),  IF(OR(W$95="E",W$95="EMB"),IF(MOD(W128,9)=1,"—",16*W128),IF(OR(W$95="M",W$95="MADI"),(W$92-1)*288+80,
IF(OR(W$95="IPO",W$95="IP out"),IF(MOD(W128-1,18)&lt;=9,"—",16*W128-15),"Err"))))</f>
        <v>12929</v>
      </c>
      <c r="Y129" s="9">
        <f>IF(OR(Y$95="M3", Y$95="S",Y$95="",Y$95="STD",Y$95="A",Y$95="AES",Y$95="F",Y$95="Fiber")," ",IF(OR(Y$95="E",Y$95="EMB"),IF(MOD(Y128,9)=1,"—",16*Y128-15),IF(OR(Y$95="M",Y$95="MADI"),(Y$92-1)*288+17,IF(OR(Y$95="IPO",Y$95="IP out"),IF(MOD(Y128-1,18)&lt;=9,"—",16*Y128-15),"Err"))))</f>
        <v>12641</v>
      </c>
      <c r="Z129" s="7">
        <f>IF(OR(Y$95="M3",Y$95="S",Y$95="",Y$95="STD",Y$95="A",Y$95="AES",Y$95="F",Y$95="Fiber"),
IF(AND(Y$95="M3",MOD(Y128-1,9)=0),"Coax"," "),  IF(OR(Y$95="E",Y$95="EMB"),IF(MOD(Y128,9)=1,"—",16*Y128),IF(OR(Y$95="M",Y$95="MADI"),(Y$92-1)*288+80,
IF(OR(Y$95="IPO",Y$95="IP out"),IF(MOD(Y128-1,18)&lt;=9,"—",16*Y128-15),"Err"))))</f>
        <v>12641</v>
      </c>
      <c r="AA129" s="9">
        <f>IF(OR(AA$95="M3", AA$95="S",AA$95="",AA$95="STD",AA$95="A",AA$95="AES",AA$95="F",AA$95="Fiber")," ",IF(OR(AA$95="E",AA$95="EMB"),IF(MOD(AA128,9)=1,"—",16*AA128-15),IF(OR(AA$95="M",AA$95="MADI"),(AA$92-1)*288+17,IF(OR(AA$95="IPO",AA$95="IP out"),IF(MOD(AA128-1,18)&lt;=9,"—",16*AA128-15),"Err"))))</f>
        <v>12353</v>
      </c>
      <c r="AB129" s="7">
        <f>IF(OR(AA$95="M3",AA$95="S",AA$95="",AA$95="STD",AA$95="A",AA$95="AES",AA$95="F",AA$95="Fiber"),
IF(AND(AA$95="M3",MOD(AA128-1,9)=0),"Coax"," "),  IF(OR(AA$95="E",AA$95="EMB"),IF(MOD(AA128,9)=1,"—",16*AA128),IF(OR(AA$95="M",AA$95="MADI"),(AA$92-1)*288+80,
IF(OR(AA$95="IPO",AA$95="IP out"),IF(MOD(AA128-1,18)&lt;=9,"—",16*AA128-15),"Err"))))</f>
        <v>12353</v>
      </c>
      <c r="AC129" s="9">
        <f>IF(OR(AC$95="M3", AC$95="S",AC$95="",AC$95="STD",AC$95="A",AC$95="AES",AC$95="F",AC$95="Fiber")," ",IF(OR(AC$95="E",AC$95="EMB"),IF(MOD(AC128,9)=1,"—",16*AC128-15),IF(OR(AC$95="M",AC$95="MADI"),(AC$92-1)*288+17,IF(OR(AC$95="IPO",AC$95="IP out"),IF(MOD(AC128-1,18)&lt;=9,"—",16*AC128-15),"Err"))))</f>
        <v>12065</v>
      </c>
      <c r="AD129" s="7">
        <f>IF(OR(AC$95="M3",AC$95="S",AC$95="",AC$95="STD",AC$95="A",AC$95="AES",AC$95="F",AC$95="Fiber"),
IF(AND(AC$95="M3",MOD(AC128-1,9)=0),"Coax"," "),  IF(OR(AC$95="E",AC$95="EMB"),IF(MOD(AC128,9)=1,"—",16*AC128),IF(OR(AC$95="M",AC$95="MADI"),(AC$92-1)*288+80,
IF(OR(AC$95="IPO",AC$95="IP out"),IF(MOD(AC128-1,18)&lt;=9,"—",16*AC128-15),"Err"))))</f>
        <v>12065</v>
      </c>
      <c r="AE129" s="9">
        <f>IF(OR(AE$95="M3", AE$95="S",AE$95="",AE$95="STD",AE$95="A",AE$95="AES",AE$95="F",AE$95="Fiber")," ",IF(OR(AE$95="E",AE$95="EMB"),IF(MOD(AE128,9)=1,"—",16*AE128-15),IF(OR(AE$95="M",AE$95="MADI"),(AE$92-1)*288+17,IF(OR(AE$95="IPO",AE$95="IP out"),IF(MOD(AE128-1,18)&lt;=9,"—",16*AE128-15),"Err"))))</f>
        <v>11777</v>
      </c>
      <c r="AF129" s="7">
        <f>IF(OR(AE$95="M3",AE$95="S",AE$95="",AE$95="STD",AE$95="A",AE$95="AES",AE$95="F",AE$95="Fiber"),
IF(AND(AE$95="M3",MOD(AE128-1,9)=0),"Coax"," "),  IF(OR(AE$95="E",AE$95="EMB"),IF(MOD(AE128,9)=1,"—",16*AE128),IF(OR(AE$95="M",AE$95="MADI"),(AE$92-1)*288+80,
IF(OR(AE$95="IPO",AE$95="IP out"),IF(MOD(AE128-1,18)&lt;=9,"—",16*AE128-15),"Err"))))</f>
        <v>11777</v>
      </c>
      <c r="AG129" s="9">
        <f>IF(OR(AG$95="M3", AG$95="S",AG$95="",AG$95="STD",AG$95="A",AG$95="AES",AG$95="F",AG$95="Fiber")," ",IF(OR(AG$95="E",AG$95="EMB"),IF(MOD(AG128,9)=1,"—",16*AG128-15),IF(OR(AG$95="M",AG$95="MADI"),(AG$92-1)*288+17,IF(OR(AG$95="IPO",AG$95="IP out"),IF(MOD(AG128-1,18)&lt;=9,"—",16*AG128-15),"Err"))))</f>
        <v>9185</v>
      </c>
      <c r="AH129" s="7">
        <f>IF(OR(AG$95="M3",AG$95="S",AG$95="",AG$95="STD",AG$95="A",AG$95="AES",AG$95="F",AG$95="Fiber"),
IF(AND(AG$95="M3",MOD(AG128-1,9)=0),"Coax"," "),  IF(OR(AG$95="E",AG$95="EMB"),IF(MOD(AG128,9)=1,"—",16*AG128),IF(OR(AG$95="M",AG$95="MADI"),(AG$92-1)*288+80,
IF(OR(AG$95="IPO",AG$95="IP out"),IF(MOD(AG128-1,18)&lt;=9,"—",16*AG128-15),"Err"))))</f>
        <v>9185</v>
      </c>
      <c r="AI129" s="9" t="str">
        <f>IF(OR(AI$95="M3", AI$95="S",AI$95="",AI$95="STD",AI$95="A",AI$95="AES",AI$95="F",AI$95="Fiber")," ",IF(OR(AI$95="E",AI$95="EMB"),IF(MOD(AI128,9)=1,"—",16*AI128-15),IF(OR(AI$95="M",AI$95="MADI"),(AI$92-1)*288+17,IF(OR(AI$95="IPO",AI$95="IP out"),IF(MOD(AI128-1,18)&lt;=9,"—",16*AI128-15),"Err"))))</f>
        <v xml:space="preserve"> </v>
      </c>
      <c r="AJ129" s="7" t="str">
        <f>IF(OR(AI$95="M3",AI$95="S",AI$95="",AI$95="STD",AI$95="A",AI$95="AES",AI$95="F",AI$95="Fiber"),
IF(AND(AI$95="M3",MOD(AI128-1,9)=0),"Coax"," "),  IF(OR(AI$95="E",AI$95="EMB"),IF(MOD(AI128,9)=1,"—",16*AI128),IF(OR(AI$95="M",AI$95="MADI"),(AI$92-1)*288+80,
IF(OR(AI$95="IPO",AI$95="IP out"),IF(MOD(AI128-1,18)&lt;=9,"—",16*AI128-15),"Err"))))</f>
        <v xml:space="preserve"> </v>
      </c>
      <c r="AK129" s="9" t="str">
        <f>IF(OR(AK$95="M3", AK$95="S",AK$95="",AK$95="STD",AK$95="A",AK$95="AES",AK$95="F",AK$95="Fiber")," ",IF(OR(AK$95="E",AK$95="EMB"),IF(MOD(AK128,9)=1,"—",16*AK128-15),IF(OR(AK$95="M",AK$95="MADI"),(AK$92-1)*288+17,IF(OR(AK$95="IPO",AK$95="IP out"),IF(MOD(AK128-1,18)&lt;=9,"—",16*AK128-15),"Err"))))</f>
        <v xml:space="preserve"> </v>
      </c>
      <c r="AL129" s="7" t="str">
        <f>IF(OR(AK$95="M3",AK$95="S",AK$95="",AK$95="STD",AK$95="A",AK$95="AES",AK$95="F",AK$95="Fiber"),
IF(AND(AK$95="M3",MOD(AK128-1,9)=0),"Coax"," "),  IF(OR(AK$95="E",AK$95="EMB"),IF(MOD(AK128,9)=1,"—",16*AK128),IF(OR(AK$95="M",AK$95="MADI"),(AK$92-1)*288+80,
IF(OR(AK$95="IPO",AK$95="IP out"),IF(MOD(AK128-1,18)&lt;=9,"—",16*AK128-15),"Err"))))</f>
        <v xml:space="preserve"> </v>
      </c>
      <c r="AM129" s="9" t="str">
        <f>IF(OR(AM$95="M3", AM$95="S",AM$95="",AM$95="STD",AM$95="A",AM$95="AES",AM$95="F",AM$95="Fiber")," ",IF(OR(AM$95="E",AM$95="EMB"),IF(MOD(AM128,9)=1,"—",16*AM128-15),IF(OR(AM$95="M",AM$95="MADI"),(AM$92-1)*288+17,IF(OR(AM$95="IPO",AM$95="IP out"),IF(MOD(AM128-1,18)&lt;=9,"—",16*AM128-15),"Err"))))</f>
        <v xml:space="preserve"> </v>
      </c>
      <c r="AN129" s="7" t="str">
        <f>IF(OR(AM$95="M3",AM$95="S",AM$95="",AM$95="STD",AM$95="A",AM$95="AES",AM$95="F",AM$95="Fiber"),
IF(AND(AM$95="M3",MOD(AM128-1,9)=0),"Coax"," "),  IF(OR(AM$95="E",AM$95="EMB"),IF(MOD(AM128,9)=1,"—",16*AM128),IF(OR(AM$95="M",AM$95="MADI"),(AM$92-1)*288+80,
IF(OR(AM$95="IPO",AM$95="IP out"),IF(MOD(AM128-1,18)&lt;=9,"—",16*AM128-15),"Err"))))</f>
        <v xml:space="preserve"> </v>
      </c>
      <c r="AO129" s="9">
        <f>IF(OR(AO$95="M3", AO$95="S",AO$95="",AO$95="STD",AO$95="A",AO$95="AES",AO$95="F",AO$95="Fiber")," ",IF(OR(AO$95="E",AO$95="EMB"),IF(MOD(AO128,9)=1,"—",16*AO128-15),IF(OR(AO$95="M",AO$95="MADI"),(AO$92-1)*288+17,IF(OR(AO$95="IPO",AO$95="IP out"),IF(MOD(AO128-1,18)&lt;=9,"—",16*AO128-15),"Err"))))</f>
        <v>7793</v>
      </c>
      <c r="AP129" s="7">
        <f>IF(OR(AO$95="M3",AO$95="S",AO$95="",AO$95="STD",AO$95="A",AO$95="AES",AO$95="F",AO$95="Fiber"),
IF(AND(AO$95="M3",MOD(AO128-1,9)=0),"Coax"," "),  IF(OR(AO$95="E",AO$95="EMB"),IF(MOD(AO128,9)=1,"—",16*AO128),IF(OR(AO$95="M",AO$95="MADI"),(AO$92-1)*288+80,
IF(OR(AO$95="IPO",AO$95="IP out"),IF(MOD(AO128-1,18)&lt;=9,"—",16*AO128-15),"Err"))))</f>
        <v>7856</v>
      </c>
      <c r="AQ129" s="9">
        <f>IF(OR(AQ$95="M3", AQ$95="S",AQ$95="",AQ$95="STD",AQ$95="A",AQ$95="AES",AQ$95="F",AQ$95="Fiber")," ",IF(OR(AQ$95="E",AQ$95="EMB"),IF(MOD(AQ128,9)=1,"—",16*AQ128-15),IF(OR(AQ$95="M",AQ$95="MADI"),(AQ$92-1)*288+17,IF(OR(AQ$95="IPO",AQ$95="IP out"),IF(MOD(AQ128-1,18)&lt;=9,"—",16*AQ128-15),"Err"))))</f>
        <v>7745</v>
      </c>
      <c r="AR129" s="7">
        <f>IF(OR(AQ$95="M3",AQ$95="S",AQ$95="",AQ$95="STD",AQ$95="A",AQ$95="AES",AQ$95="F",AQ$95="Fiber"),
IF(AND(AQ$95="M3",MOD(AQ128-1,9)=0),"Coax"," "),  IF(OR(AQ$95="E",AQ$95="EMB"),IF(MOD(AQ128,9)=1,"—",16*AQ128),IF(OR(AQ$95="M",AQ$95="MADI"),(AQ$92-1)*288+80,
IF(OR(AQ$95="IPO",AQ$95="IP out"),IF(MOD(AQ128-1,18)&lt;=9,"—",16*AQ128-15),"Err"))))</f>
        <v>7760</v>
      </c>
      <c r="AS129" s="9" t="str">
        <f>IF(OR(AS$95="M3", AS$95="S",AS$95="",AS$95="STD",AS$95="A",AS$95="AES",AS$95="F",AS$95="Fiber")," ",IF(OR(AS$95="E",AS$95="EMB"),IF(MOD(AS128,9)=1,"—",16*AS128-15),IF(OR(AS$95="M",AS$95="MADI"),(AS$92-1)*288+17,IF(OR(AS$95="IPO",AS$95="IP out"),IF(MOD(AS128-1,18)&lt;=9,"—",16*AS128-15),"Err"))))</f>
        <v xml:space="preserve"> </v>
      </c>
      <c r="AT129" s="7" t="str">
        <f>IF(OR(AS$95="M3",AS$95="S",AS$95="",AS$95="STD",AS$95="A",AS$95="AES",AS$95="F",AS$95="Fiber"),
IF(AND(AS$95="M3",MOD(AS128-1,9)=0),"Coax"," "),  IF(OR(AS$95="E",AS$95="EMB"),IF(MOD(AS128,9)=1,"—",16*AS128),IF(OR(AS$95="M",AS$95="MADI"),(AS$92-1)*288+80,
IF(OR(AS$95="IPO",AS$95="IP out"),IF(MOD(AS128-1,18)&lt;=9,"—",16*AS128-15),"Err"))))</f>
        <v xml:space="preserve"> </v>
      </c>
      <c r="AU129" s="9" t="str">
        <f>IF(OR(AU$95="M3", AU$95="S",AU$95="",AU$95="STD",AU$95="A",AU$95="AES",AU$95="F",AU$95="Fiber")," ",IF(OR(AU$95="E",AU$95="EMB"),IF(MOD(AU128,9)=1,"—",16*AU128-15),IF(OR(AU$95="M",AU$95="MADI"),(AU$92-1)*288+17,IF(OR(AU$95="IPO",AU$95="IP out"),IF(MOD(AU128-1,18)&lt;=9,"—",16*AU128-15),"Err"))))</f>
        <v xml:space="preserve"> </v>
      </c>
      <c r="AV129" s="7" t="str">
        <f>IF(OR(AU$95="M3",AU$95="S",AU$95="",AU$95="STD",AU$95="A",AU$95="AES",AU$95="F",AU$95="Fiber"),
IF(AND(AU$95="M3",MOD(AU128-1,9)=0),"Coax"," "),  IF(OR(AU$95="E",AU$95="EMB"),IF(MOD(AU128,9)=1,"—",16*AU128),IF(OR(AU$95="M",AU$95="MADI"),(AU$92-1)*288+80,
IF(OR(AU$95="IPO",AU$95="IP out"),IF(MOD(AU128-1,18)&lt;=9,"—",16*AU128-15),"Err"))))</f>
        <v xml:space="preserve"> </v>
      </c>
      <c r="AW129" s="9">
        <f>IF(OR(AW$95="M3", AW$95="S",AW$95="",AW$95="STD",AW$95="A",AW$95="AES",AW$95="F",AW$95="Fiber")," ",IF(OR(AW$95="E",AW$95="EMB"),IF(MOD(AW128,9)=1,"—",16*AW128-15),IF(OR(AW$95="M",AW$95="MADI"),(AW$92-1)*288+17,IF(OR(AW$95="IPO",AW$95="IP out"),IF(MOD(AW128-1,18)&lt;=9,"—",16*AW128-15),"Err"))))</f>
        <v>4577</v>
      </c>
      <c r="AX129" s="7">
        <f>IF(OR(AW$95="M3",AW$95="S",AW$95="",AW$95="STD",AW$95="A",AW$95="AES",AW$95="F",AW$95="Fiber"),
IF(AND(AW$95="M3",MOD(AW128-1,9)=0),"Coax"," "),  IF(OR(AW$95="E",AW$95="EMB"),IF(MOD(AW128,9)=1,"—",16*AW128),IF(OR(AW$95="M",AW$95="MADI"),(AW$92-1)*288+80,
IF(OR(AW$95="IPO",AW$95="IP out"),IF(MOD(AW128-1,18)&lt;=9,"—",16*AW128-15),"Err"))))</f>
        <v>4577</v>
      </c>
      <c r="AY129" s="9" t="str">
        <f>IF(OR(AY$95="M3", AY$95="S",AY$95="",AY$95="STD",AY$95="A",AY$95="AES",AY$95="F",AY$95="Fiber")," ",IF(OR(AY$95="E",AY$95="EMB"),IF(MOD(AY128,9)=1,"—",16*AY128-15),IF(OR(AY$95="M",AY$95="MADI"),(AY$92-1)*288+17,IF(OR(AY$95="IPO",AY$95="IP out"),IF(MOD(AY128-1,18)&lt;=9,"—",16*AY128-15),"Err"))))</f>
        <v xml:space="preserve"> </v>
      </c>
      <c r="AZ129" s="7" t="str">
        <f>IF(OR(AY$95="M3",AY$95="S",AY$95="",AY$95="STD",AY$95="A",AY$95="AES",AY$95="F",AY$95="Fiber"),
IF(AND(AY$95="M3",MOD(AY128-1,9)=0),"Coax"," "),  IF(OR(AY$95="E",AY$95="EMB"),IF(MOD(AY128,9)=1,"—",16*AY128),IF(OR(AY$95="M",AY$95="MADI"),(AY$92-1)*288+80,
IF(OR(AY$95="IPO",AY$95="IP out"),IF(MOD(AY128-1,18)&lt;=9,"—",16*AY128-15),"Err"))))</f>
        <v xml:space="preserve"> </v>
      </c>
      <c r="BA129" s="9" t="str">
        <f>IF(OR(BA$95="M3", BA$95="S",BA$95="",BA$95="STD",BA$95="A",BA$95="AES",BA$95="F",BA$95="Fiber")," ",IF(OR(BA$95="E",BA$95="EMB"),IF(MOD(BA128,9)=1,"—",16*BA128-15),IF(OR(BA$95="M",BA$95="MADI"),(BA$92-1)*288+17,IF(OR(BA$95="IPO",BA$95="IP out"),IF(MOD(BA128-1,18)&lt;=9,"—",16*BA128-15),"Err"))))</f>
        <v xml:space="preserve"> </v>
      </c>
      <c r="BB129" s="7" t="str">
        <f>IF(OR(BA$95="M3",BA$95="S",BA$95="",BA$95="STD",BA$95="A",BA$95="AES",BA$95="F",BA$95="Fiber"),
IF(AND(BA$95="M3",MOD(BA128-1,9)=0),"Coax"," "),  IF(OR(BA$95="E",BA$95="EMB"),IF(MOD(BA128,9)=1,"—",16*BA128),IF(OR(BA$95="M",BA$95="MADI"),(BA$92-1)*288+80,
IF(OR(BA$95="IPO",BA$95="IP out"),IF(MOD(BA128-1,18)&lt;=9,"—",16*BA128-15),"Err"))))</f>
        <v xml:space="preserve"> </v>
      </c>
      <c r="BC129" s="9" t="str">
        <f>IF(OR(BC$95="M3", BC$95="S",BC$95="",BC$95="STD",BC$95="A",BC$95="AES",BC$95="F",BC$95="Fiber")," ",IF(OR(BC$95="E",BC$95="EMB"),IF(MOD(BC128,9)=1,"—",16*BC128-15),IF(OR(BC$95="M",BC$95="MADI"),(BC$92-1)*288+17,IF(OR(BC$95="IPO",BC$95="IP out"),IF(MOD(BC128-1,18)&lt;=9,"—",16*BC128-15),"Err"))))</f>
        <v xml:space="preserve"> </v>
      </c>
      <c r="BD129" s="7" t="str">
        <f>IF(OR(BC$95="M3",BC$95="S",BC$95="",BC$95="STD",BC$95="A",BC$95="AES",BC$95="F",BC$95="Fiber"),
IF(AND(BC$95="M3",MOD(BC128-1,9)=0),"Coax"," "),  IF(OR(BC$95="E",BC$95="EMB"),IF(MOD(BC128,9)=1,"—",16*BC128),IF(OR(BC$95="M",BC$95="MADI"),(BC$92-1)*288+80,
IF(OR(BC$95="IPO",BC$95="IP out"),IF(MOD(BC128-1,18)&lt;=9,"—",16*BC128-15),"Err"))))</f>
        <v xml:space="preserve"> </v>
      </c>
      <c r="BE129" s="9">
        <f>IF(OR(BE$95="M3", BE$95="S",BE$95="",BE$95="STD",BE$95="A",BE$95="AES",BE$95="F",BE$95="Fiber")," ",IF(OR(BE$95="E",BE$95="EMB"),IF(MOD(BE128,9)=1,"—",16*BE128-15),IF(OR(BE$95="M",BE$95="MADI"),(BE$92-1)*288+17,IF(OR(BE$95="IPO",BE$95="IP out"),IF(MOD(BE128-1,18)&lt;=9,"—",16*BE128-15),"Err"))))</f>
        <v>3185</v>
      </c>
      <c r="BF129" s="7">
        <f>IF(OR(BE$95="M3",BE$95="S",BE$95="",BE$95="STD",BE$95="A",BE$95="AES",BE$95="F",BE$95="Fiber"),
IF(AND(BE$95="M3",MOD(BE128-1,9)=0),"Coax"," "),  IF(OR(BE$95="E",BE$95="EMB"),IF(MOD(BE128,9)=1,"—",16*BE128),IF(OR(BE$95="M",BE$95="MADI"),(BE$92-1)*288+80,
IF(OR(BE$95="IPO",BE$95="IP out"),IF(MOD(BE128-1,18)&lt;=9,"—",16*BE128-15),"Err"))))</f>
        <v>3248</v>
      </c>
      <c r="BG129" s="9">
        <f>IF(OR(BG$95="M3", BG$95="S",BG$95="",BG$95="STD",BG$95="A",BG$95="AES",BG$95="F",BG$95="Fiber")," ",IF(OR(BG$95="E",BG$95="EMB"),IF(MOD(BG128,9)=1,"—",16*BG128-15),IF(OR(BG$95="M",BG$95="MADI"),(BG$92-1)*288+17,IF(OR(BG$95="IPO",BG$95="IP out"),IF(MOD(BG128-1,18)&lt;=9,"—",16*BG128-15),"Err"))))</f>
        <v>3137</v>
      </c>
      <c r="BH129" s="7">
        <f>IF(OR(BG$95="M3",BG$95="S",BG$95="",BG$95="STD",BG$95="A",BG$95="AES",BG$95="F",BG$95="Fiber"),
IF(AND(BG$95="M3",MOD(BG128-1,9)=0),"Coax"," "),  IF(OR(BG$95="E",BG$95="EMB"),IF(MOD(BG128,9)=1,"—",16*BG128),IF(OR(BG$95="M",BG$95="MADI"),(BG$92-1)*288+80,
IF(OR(BG$95="IPO",BG$95="IP out"),IF(MOD(BG128-1,18)&lt;=9,"—",16*BG128-15),"Err"))))</f>
        <v>3152</v>
      </c>
      <c r="BI129" s="9" t="str">
        <f>IF(OR(BI$95="M3", BI$95="S",BI$95="",BI$95="STD",BI$95="A",BI$95="AES",BI$95="F",BI$95="Fiber")," ",IF(OR(BI$95="E",BI$95="EMB"),IF(MOD(BI128,9)=1,"—",16*BI128-15),IF(OR(BI$95="M",BI$95="MADI"),(BI$92-1)*288+17,IF(OR(BI$95="IPO",BI$95="IP out"),IF(MOD(BI128-1,18)&lt;=9,"—",16*BI128-15),"Err"))))</f>
        <v xml:space="preserve"> </v>
      </c>
      <c r="BJ129" s="7" t="str">
        <f>IF(OR(BI$95="M3",BI$95="S",BI$95="",BI$95="STD",BI$95="A",BI$95="AES",BI$95="F",BI$95="Fiber"),
IF(AND(BI$95="M3",MOD(BI128-1,9)=0),"Coax"," "),  IF(OR(BI$95="E",BI$95="EMB"),IF(MOD(BI128,9)=1,"—",16*BI128),IF(OR(BI$95="M",BI$95="MADI"),(BI$92-1)*288+80,
IF(OR(BI$95="IPO",BI$95="IP out"),IF(MOD(BI128-1,18)&lt;=9,"—",16*BI128-15),"Err"))))</f>
        <v xml:space="preserve"> </v>
      </c>
      <c r="BK129" s="9" t="str">
        <f>IF(OR(BK$95="M3", BK$95="S",BK$95="",BK$95="STD",BK$95="A",BK$95="AES",BK$95="F",BK$95="Fiber")," ",IF(OR(BK$95="E",BK$95="EMB"),IF(MOD(BK128,9)=1,"—",16*BK128-15),IF(OR(BK$95="M",BK$95="MADI"),(BK$92-1)*288+17,IF(OR(BK$95="IPO",BK$95="IP out"),IF(MOD(BK128-1,18)&lt;=9,"—",16*BK128-15),"Err"))))</f>
        <v xml:space="preserve"> </v>
      </c>
      <c r="BL129" s="7" t="str">
        <f>IF(OR(BK$95="M3",BK$95="S",BK$95="",BK$95="STD",BK$95="A",BK$95="AES",BK$95="F",BK$95="Fiber"),
IF(AND(BK$95="M3",MOD(BK128-1,9)=0),"Coax"," "),  IF(OR(BK$95="E",BK$95="EMB"),IF(MOD(BK128,9)=1,"—",16*BK128),IF(OR(BK$95="M",BK$95="MADI"),(BK$92-1)*288+80,
IF(OR(BK$95="IPO",BK$95="IP out"),IF(MOD(BK128-1,18)&lt;=9,"—",16*BK128-15),"Err"))))</f>
        <v xml:space="preserve"> </v>
      </c>
      <c r="BM129" s="11"/>
      <c r="BN129" s="14"/>
    </row>
    <row r="130" spans="1:66" x14ac:dyDescent="0.25">
      <c r="A130" s="41">
        <f>(A$92)*18</f>
        <v>1152</v>
      </c>
      <c r="B130" s="42"/>
      <c r="C130" s="41">
        <f>(C$92)*18</f>
        <v>1134</v>
      </c>
      <c r="D130" s="42"/>
      <c r="E130" s="41">
        <f>(E$92)*18</f>
        <v>1116</v>
      </c>
      <c r="F130" s="42"/>
      <c r="G130" s="41">
        <f>(G$92)*18</f>
        <v>1098</v>
      </c>
      <c r="H130" s="42"/>
      <c r="I130" s="41">
        <f>(I$92)*18</f>
        <v>1080</v>
      </c>
      <c r="J130" s="42"/>
      <c r="K130" s="41">
        <f>(K$92)*18</f>
        <v>1062</v>
      </c>
      <c r="L130" s="42"/>
      <c r="M130" s="41">
        <f>(M$92)*18</f>
        <v>1044</v>
      </c>
      <c r="N130" s="42"/>
      <c r="O130" s="41">
        <f>(O$92)*18</f>
        <v>1026</v>
      </c>
      <c r="P130" s="42"/>
      <c r="Q130" s="8">
        <f>(Q$92)*18</f>
        <v>864</v>
      </c>
      <c r="R130" s="6"/>
      <c r="S130" s="8">
        <f>(S$92)*18</f>
        <v>846</v>
      </c>
      <c r="T130" s="6"/>
      <c r="U130" s="8">
        <f>(U$92)*18</f>
        <v>828</v>
      </c>
      <c r="V130" s="6"/>
      <c r="W130" s="8">
        <f>(W$92)*18</f>
        <v>810</v>
      </c>
      <c r="X130" s="6"/>
      <c r="Y130" s="8">
        <f>(Y$92)*18</f>
        <v>792</v>
      </c>
      <c r="Z130" s="6"/>
      <c r="AA130" s="8">
        <f>(AA$92)*18</f>
        <v>774</v>
      </c>
      <c r="AB130" s="6"/>
      <c r="AC130" s="8">
        <f>(AC$92)*18</f>
        <v>756</v>
      </c>
      <c r="AD130" s="6"/>
      <c r="AE130" s="8">
        <f>(AE$92)*18</f>
        <v>738</v>
      </c>
      <c r="AF130" s="6"/>
      <c r="AG130" s="8">
        <f>(AG$92)*18</f>
        <v>576</v>
      </c>
      <c r="AH130" s="6"/>
      <c r="AI130" s="8">
        <f>(AI$92)*18</f>
        <v>558</v>
      </c>
      <c r="AJ130" s="6"/>
      <c r="AK130" s="8">
        <f>(AK$92)*18</f>
        <v>540</v>
      </c>
      <c r="AL130" s="6"/>
      <c r="AM130" s="8">
        <f>(AM$92)*18</f>
        <v>522</v>
      </c>
      <c r="AN130" s="6"/>
      <c r="AO130" s="8">
        <f>(AO$92)*18</f>
        <v>504</v>
      </c>
      <c r="AP130" s="6"/>
      <c r="AQ130" s="8">
        <f>(AQ$92)*18</f>
        <v>486</v>
      </c>
      <c r="AR130" s="6"/>
      <c r="AS130" s="8">
        <f>(AS$92)*18</f>
        <v>468</v>
      </c>
      <c r="AT130" s="6"/>
      <c r="AU130" s="8">
        <f>(AU$92)*18</f>
        <v>450</v>
      </c>
      <c r="AV130" s="6"/>
      <c r="AW130" s="8">
        <f>(AW$92)*18</f>
        <v>288</v>
      </c>
      <c r="AX130" s="6"/>
      <c r="AY130" s="8">
        <f>(AY$92)*18</f>
        <v>270</v>
      </c>
      <c r="AZ130" s="6"/>
      <c r="BA130" s="8">
        <f>(BA$92)*18</f>
        <v>252</v>
      </c>
      <c r="BB130" s="6"/>
      <c r="BC130" s="8">
        <f>(BC$92)*18</f>
        <v>234</v>
      </c>
      <c r="BD130" s="6"/>
      <c r="BE130" s="8">
        <f>(BE$92)*18</f>
        <v>216</v>
      </c>
      <c r="BF130" s="6"/>
      <c r="BG130" s="8">
        <f>(BG$92)*18</f>
        <v>198</v>
      </c>
      <c r="BH130" s="6"/>
      <c r="BI130" s="8">
        <f>(BI$92)*18</f>
        <v>180</v>
      </c>
      <c r="BJ130" s="6"/>
      <c r="BK130" s="8">
        <f>(BK$92)*18</f>
        <v>162</v>
      </c>
      <c r="BL130" s="6"/>
      <c r="BM130" s="3"/>
      <c r="BN130" s="13"/>
    </row>
    <row r="131" spans="1:66" x14ac:dyDescent="0.25">
      <c r="A131" s="9">
        <f>IF(OR(A$95="M3", A$95="S",A$95="",A$95="STD",A$95="A",A$95="AES",A$95="F",A$95="Fiber")," ",IF(OR(A$95="E",A$95="EMB"),IF(MOD(A130,9)=1,"—",16*A130-15),IF(OR(A$95="M",A$95="MADI"),(A$92-1)*288+17,IF(OR(A$95="IPO",A$95="IP out"),IF(MOD(A130-1,18)&lt;=9,"—",16*A130-15),"Err"))))</f>
        <v>18417</v>
      </c>
      <c r="B131" s="7">
        <f>IF(OR(A$95="M3",A$95="S",A$95="",A$95="STD",A$95="A",A$95="AES",A$95="F",A$95="Fiber"),
IF(AND(A$95="M3",MOD(A130-1,9)=0),"Coax"," "),  IF(OR(A$95="E",A$95="EMB"),IF(MOD(A130,9)=1,"—",16*A130),IF(OR(A$95="M",A$95="MADI"),(A$92-1)*288+80,
IF(OR(A$95="IPO",A$95="IP out"),IF(MOD(A130-1,18)&lt;=9,"—",16*A130-15),"Err"))))</f>
        <v>18417</v>
      </c>
      <c r="C131" s="9">
        <f>IF(OR(C$95="M3", C$95="S",C$95="",C$95="STD",C$95="A",C$95="AES",C$95="F",C$95="Fiber")," ",IF(OR(C$95="E",C$95="EMB"),IF(MOD(C130,9)=1,"—",16*C130-15),IF(OR(C$95="M",C$95="MADI"),(C$92-1)*288+17,IF(OR(C$95="IPO",C$95="IP out"),IF(MOD(C130-1,18)&lt;=9,"—",16*C130-15),"Err"))))</f>
        <v>18129</v>
      </c>
      <c r="D131" s="7">
        <f>IF(OR(C$95="M3",C$95="S",C$95="",C$95="STD",C$95="A",C$95="AES",C$95="F",C$95="Fiber"),
IF(AND(C$95="M3",MOD(C130-1,9)=0),"Coax"," "),  IF(OR(C$95="E",C$95="EMB"),IF(MOD(C130,9)=1,"—",16*C130),IF(OR(C$95="M",C$95="MADI"),(C$92-1)*288+80,
IF(OR(C$95="IPO",C$95="IP out"),IF(MOD(C130-1,18)&lt;=9,"—",16*C130-15),"Err"))))</f>
        <v>18129</v>
      </c>
      <c r="E131" s="9">
        <f>IF(OR(E$95="M3", E$95="S",E$95="",E$95="STD",E$95="A",E$95="AES",E$95="F",E$95="Fiber")," ",IF(OR(E$95="E",E$95="EMB"),IF(MOD(E130,9)=1,"—",16*E130-15),IF(OR(E$95="M",E$95="MADI"),(E$92-1)*288+17,IF(OR(E$95="IPO",E$95="IP out"),IF(MOD(E130-1,18)&lt;=9,"—",16*E130-15),"Err"))))</f>
        <v>17841</v>
      </c>
      <c r="F131" s="7">
        <f>IF(OR(E$95="M3",E$95="S",E$95="",E$95="STD",E$95="A",E$95="AES",E$95="F",E$95="Fiber"),
IF(AND(E$95="M3",MOD(E130-1,9)=0),"Coax"," "),  IF(OR(E$95="E",E$95="EMB"),IF(MOD(E130,9)=1,"—",16*E130),IF(OR(E$95="M",E$95="MADI"),(E$92-1)*288+80,
IF(OR(E$95="IPO",E$95="IP out"),IF(MOD(E130-1,18)&lt;=9,"—",16*E130-15),"Err"))))</f>
        <v>17841</v>
      </c>
      <c r="G131" s="9">
        <f>IF(OR(G$95="M3", G$95="S",G$95="",G$95="STD",G$95="A",G$95="AES",G$95="F",G$95="Fiber")," ",IF(OR(G$95="E",G$95="EMB"),IF(MOD(G130,9)=1,"—",16*G130-15),IF(OR(G$95="M",G$95="MADI"),(G$92-1)*288+17,IF(OR(G$95="IPO",G$95="IP out"),IF(MOD(G130-1,18)&lt;=9,"—",16*G130-15),"Err"))))</f>
        <v>17553</v>
      </c>
      <c r="H131" s="7">
        <f>IF(OR(G$95="M3",G$95="S",G$95="",G$95="STD",G$95="A",G$95="AES",G$95="F",G$95="Fiber"),
IF(AND(G$95="M3",MOD(G130-1,9)=0),"Coax"," "),  IF(OR(G$95="E",G$95="EMB"),IF(MOD(G130,9)=1,"—",16*G130),IF(OR(G$95="M",G$95="MADI"),(G$92-1)*288+80,
IF(OR(G$95="IPO",G$95="IP out"),IF(MOD(G130-1,18)&lt;=9,"—",16*G130-15),"Err"))))</f>
        <v>17553</v>
      </c>
      <c r="I131" s="9">
        <f>IF(OR(I$95="M3", I$95="S",I$95="",I$95="STD",I$95="A",I$95="AES",I$95="F",I$95="Fiber")," ",IF(OR(I$95="E",I$95="EMB"),IF(MOD(I130,9)=1,"—",16*I130-15),IF(OR(I$95="M",I$95="MADI"),(I$92-1)*288+17,IF(OR(I$95="IPO",I$95="IP out"),IF(MOD(I130-1,18)&lt;=9,"—",16*I130-15),"Err"))))</f>
        <v>17265</v>
      </c>
      <c r="J131" s="7">
        <f>IF(OR(I$95="M3",I$95="S",I$95="",I$95="STD",I$95="A",I$95="AES",I$95="F",I$95="Fiber"),
IF(AND(I$95="M3",MOD(I130-1,9)=0),"Coax"," "),  IF(OR(I$95="E",I$95="EMB"),IF(MOD(I130,9)=1,"—",16*I130),IF(OR(I$95="M",I$95="MADI"),(I$92-1)*288+80,
IF(OR(I$95="IPO",I$95="IP out"),IF(MOD(I130-1,18)&lt;=9,"—",16*I130-15),"Err"))))</f>
        <v>17265</v>
      </c>
      <c r="K131" s="9">
        <f>IF(OR(K$95="M3", K$95="S",K$95="",K$95="STD",K$95="A",K$95="AES",K$95="F",K$95="Fiber")," ",IF(OR(K$95="E",K$95="EMB"),IF(MOD(K130,9)=1,"—",16*K130-15),IF(OR(K$95="M",K$95="MADI"),(K$92-1)*288+17,IF(OR(K$95="IPO",K$95="IP out"),IF(MOD(K130-1,18)&lt;=9,"—",16*K130-15),"Err"))))</f>
        <v>16977</v>
      </c>
      <c r="L131" s="7">
        <f>IF(OR(K$95="M3",K$95="S",K$95="",K$95="STD",K$95="A",K$95="AES",K$95="F",K$95="Fiber"),
IF(AND(K$95="M3",MOD(K130-1,9)=0),"Coax"," "),  IF(OR(K$95="E",K$95="EMB"),IF(MOD(K130,9)=1,"—",16*K130),IF(OR(K$95="M",K$95="MADI"),(K$92-1)*288+80,
IF(OR(K$95="IPO",K$95="IP out"),IF(MOD(K130-1,18)&lt;=9,"—",16*K130-15),"Err"))))</f>
        <v>16977</v>
      </c>
      <c r="M131" s="9">
        <f>IF(OR(M$95="M3", M$95="S",M$95="",M$95="STD",M$95="A",M$95="AES",M$95="F",M$95="Fiber")," ",IF(OR(M$95="E",M$95="EMB"),IF(MOD(M130,9)=1,"—",16*M130-15),IF(OR(M$95="M",M$95="MADI"),(M$92-1)*288+17,IF(OR(M$95="IPO",M$95="IP out"),IF(MOD(M130-1,18)&lt;=9,"—",16*M130-15),"Err"))))</f>
        <v>16689</v>
      </c>
      <c r="N131" s="7">
        <f>IF(OR(M$95="M3",M$95="S",M$95="",M$95="STD",M$95="A",M$95="AES",M$95="F",M$95="Fiber"),
IF(AND(M$95="M3",MOD(M130-1,9)=0),"Coax"," "),  IF(OR(M$95="E",M$95="EMB"),IF(MOD(M130,9)=1,"—",16*M130),IF(OR(M$95="M",M$95="MADI"),(M$92-1)*288+80,
IF(OR(M$95="IPO",M$95="IP out"),IF(MOD(M130-1,18)&lt;=9,"—",16*M130-15),"Err"))))</f>
        <v>16689</v>
      </c>
      <c r="O131" s="9">
        <f>IF(OR(O$95="M3", O$95="S",O$95="",O$95="STD",O$95="A",O$95="AES",O$95="F",O$95="Fiber")," ",IF(OR(O$95="E",O$95="EMB"),IF(MOD(O130,9)=1,"—",16*O130-15),IF(OR(O$95="M",O$95="MADI"),(O$92-1)*288+17,IF(OR(O$95="IPO",O$95="IP out"),IF(MOD(O130-1,18)&lt;=9,"—",16*O130-15),"Err"))))</f>
        <v>16401</v>
      </c>
      <c r="P131" s="7">
        <f>IF(OR(O$95="M3",O$95="S",O$95="",O$95="STD",O$95="A",O$95="AES",O$95="F",O$95="Fiber"),
IF(AND(O$95="M3",MOD(O130-1,9)=0),"Coax"," "),  IF(OR(O$95="E",O$95="EMB"),IF(MOD(O130,9)=1,"—",16*O130),IF(OR(O$95="M",O$95="MADI"),(O$92-1)*288+80,
IF(OR(O$95="IPO",O$95="IP out"),IF(MOD(O130-1,18)&lt;=9,"—",16*O130-15),"Err"))))</f>
        <v>16401</v>
      </c>
      <c r="Q131" s="9">
        <f>IF(OR(Q$95="M3", Q$95="S",Q$95="",Q$95="STD",Q$95="A",Q$95="AES",Q$95="F",Q$95="Fiber")," ",IF(OR(Q$95="E",Q$95="EMB"),IF(MOD(Q130,9)=1,"—",16*Q130-15),IF(OR(Q$95="M",Q$95="MADI"),(Q$92-1)*288+17,IF(OR(Q$95="IPO",Q$95="IP out"),IF(MOD(Q130-1,18)&lt;=9,"—",16*Q130-15),"Err"))))</f>
        <v>13809</v>
      </c>
      <c r="R131" s="7">
        <f>IF(OR(Q$95="M3",Q$95="S",Q$95="",Q$95="STD",Q$95="A",Q$95="AES",Q$95="F",Q$95="Fiber"),
IF(AND(Q$95="M3",MOD(Q130-1,9)=0),"Coax"," "),  IF(OR(Q$95="E",Q$95="EMB"),IF(MOD(Q130,9)=1,"—",16*Q130),IF(OR(Q$95="M",Q$95="MADI"),(Q$92-1)*288+80,
IF(OR(Q$95="IPO",Q$95="IP out"),IF(MOD(Q130-1,18)&lt;=9,"—",16*Q130-15),"Err"))))</f>
        <v>13809</v>
      </c>
      <c r="S131" s="9">
        <f>IF(OR(S$95="M3", S$95="S",S$95="",S$95="STD",S$95="A",S$95="AES",S$95="F",S$95="Fiber")," ",IF(OR(S$95="E",S$95="EMB"),IF(MOD(S130,9)=1,"—",16*S130-15),IF(OR(S$95="M",S$95="MADI"),(S$92-1)*288+17,IF(OR(S$95="IPO",S$95="IP out"),IF(MOD(S130-1,18)&lt;=9,"—",16*S130-15),"Err"))))</f>
        <v>13521</v>
      </c>
      <c r="T131" s="7">
        <f>IF(OR(S$95="M3",S$95="S",S$95="",S$95="STD",S$95="A",S$95="AES",S$95="F",S$95="Fiber"),
IF(AND(S$95="M3",MOD(S130-1,9)=0),"Coax"," "),  IF(OR(S$95="E",S$95="EMB"),IF(MOD(S130,9)=1,"—",16*S130),IF(OR(S$95="M",S$95="MADI"),(S$92-1)*288+80,
IF(OR(S$95="IPO",S$95="IP out"),IF(MOD(S130-1,18)&lt;=9,"—",16*S130-15),"Err"))))</f>
        <v>13521</v>
      </c>
      <c r="U131" s="9">
        <f>IF(OR(U$95="M3", U$95="S",U$95="",U$95="STD",U$95="A",U$95="AES",U$95="F",U$95="Fiber")," ",IF(OR(U$95="E",U$95="EMB"),IF(MOD(U130,9)=1,"—",16*U130-15),IF(OR(U$95="M",U$95="MADI"),(U$92-1)*288+17,IF(OR(U$95="IPO",U$95="IP out"),IF(MOD(U130-1,18)&lt;=9,"—",16*U130-15),"Err"))))</f>
        <v>13233</v>
      </c>
      <c r="V131" s="7">
        <f>IF(OR(U$95="M3",U$95="S",U$95="",U$95="STD",U$95="A",U$95="AES",U$95="F",U$95="Fiber"),
IF(AND(U$95="M3",MOD(U130-1,9)=0),"Coax"," "),  IF(OR(U$95="E",U$95="EMB"),IF(MOD(U130,9)=1,"—",16*U130),IF(OR(U$95="M",U$95="MADI"),(U$92-1)*288+80,
IF(OR(U$95="IPO",U$95="IP out"),IF(MOD(U130-1,18)&lt;=9,"—",16*U130-15),"Err"))))</f>
        <v>13233</v>
      </c>
      <c r="W131" s="9">
        <f>IF(OR(W$95="M3", W$95="S",W$95="",W$95="STD",W$95="A",W$95="AES",W$95="F",W$95="Fiber")," ",IF(OR(W$95="E",W$95="EMB"),IF(MOD(W130,9)=1,"—",16*W130-15),IF(OR(W$95="M",W$95="MADI"),(W$92-1)*288+17,IF(OR(W$95="IPO",W$95="IP out"),IF(MOD(W130-1,18)&lt;=9,"—",16*W130-15),"Err"))))</f>
        <v>12945</v>
      </c>
      <c r="X131" s="7">
        <f>IF(OR(W$95="M3",W$95="S",W$95="",W$95="STD",W$95="A",W$95="AES",W$95="F",W$95="Fiber"),
IF(AND(W$95="M3",MOD(W130-1,9)=0),"Coax"," "),  IF(OR(W$95="E",W$95="EMB"),IF(MOD(W130,9)=1,"—",16*W130),IF(OR(W$95="M",W$95="MADI"),(W$92-1)*288+80,
IF(OR(W$95="IPO",W$95="IP out"),IF(MOD(W130-1,18)&lt;=9,"—",16*W130-15),"Err"))))</f>
        <v>12945</v>
      </c>
      <c r="Y131" s="9">
        <f>IF(OR(Y$95="M3", Y$95="S",Y$95="",Y$95="STD",Y$95="A",Y$95="AES",Y$95="F",Y$95="Fiber")," ",IF(OR(Y$95="E",Y$95="EMB"),IF(MOD(Y130,9)=1,"—",16*Y130-15),IF(OR(Y$95="M",Y$95="MADI"),(Y$92-1)*288+17,IF(OR(Y$95="IPO",Y$95="IP out"),IF(MOD(Y130-1,18)&lt;=9,"—",16*Y130-15),"Err"))))</f>
        <v>12657</v>
      </c>
      <c r="Z131" s="7">
        <f>IF(OR(Y$95="M3",Y$95="S",Y$95="",Y$95="STD",Y$95="A",Y$95="AES",Y$95="F",Y$95="Fiber"),
IF(AND(Y$95="M3",MOD(Y130-1,9)=0),"Coax"," "),  IF(OR(Y$95="E",Y$95="EMB"),IF(MOD(Y130,9)=1,"—",16*Y130),IF(OR(Y$95="M",Y$95="MADI"),(Y$92-1)*288+80,
IF(OR(Y$95="IPO",Y$95="IP out"),IF(MOD(Y130-1,18)&lt;=9,"—",16*Y130-15),"Err"))))</f>
        <v>12657</v>
      </c>
      <c r="AA131" s="9">
        <f>IF(OR(AA$95="M3", AA$95="S",AA$95="",AA$95="STD",AA$95="A",AA$95="AES",AA$95="F",AA$95="Fiber")," ",IF(OR(AA$95="E",AA$95="EMB"),IF(MOD(AA130,9)=1,"—",16*AA130-15),IF(OR(AA$95="M",AA$95="MADI"),(AA$92-1)*288+17,IF(OR(AA$95="IPO",AA$95="IP out"),IF(MOD(AA130-1,18)&lt;=9,"—",16*AA130-15),"Err"))))</f>
        <v>12369</v>
      </c>
      <c r="AB131" s="7">
        <f>IF(OR(AA$95="M3",AA$95="S",AA$95="",AA$95="STD",AA$95="A",AA$95="AES",AA$95="F",AA$95="Fiber"),
IF(AND(AA$95="M3",MOD(AA130-1,9)=0),"Coax"," "),  IF(OR(AA$95="E",AA$95="EMB"),IF(MOD(AA130,9)=1,"—",16*AA130),IF(OR(AA$95="M",AA$95="MADI"),(AA$92-1)*288+80,
IF(OR(AA$95="IPO",AA$95="IP out"),IF(MOD(AA130-1,18)&lt;=9,"—",16*AA130-15),"Err"))))</f>
        <v>12369</v>
      </c>
      <c r="AC131" s="9">
        <f>IF(OR(AC$95="M3", AC$95="S",AC$95="",AC$95="STD",AC$95="A",AC$95="AES",AC$95="F",AC$95="Fiber")," ",IF(OR(AC$95="E",AC$95="EMB"),IF(MOD(AC130,9)=1,"—",16*AC130-15),IF(OR(AC$95="M",AC$95="MADI"),(AC$92-1)*288+17,IF(OR(AC$95="IPO",AC$95="IP out"),IF(MOD(AC130-1,18)&lt;=9,"—",16*AC130-15),"Err"))))</f>
        <v>12081</v>
      </c>
      <c r="AD131" s="7">
        <f>IF(OR(AC$95="M3",AC$95="S",AC$95="",AC$95="STD",AC$95="A",AC$95="AES",AC$95="F",AC$95="Fiber"),
IF(AND(AC$95="M3",MOD(AC130-1,9)=0),"Coax"," "),  IF(OR(AC$95="E",AC$95="EMB"),IF(MOD(AC130,9)=1,"—",16*AC130),IF(OR(AC$95="M",AC$95="MADI"),(AC$92-1)*288+80,
IF(OR(AC$95="IPO",AC$95="IP out"),IF(MOD(AC130-1,18)&lt;=9,"—",16*AC130-15),"Err"))))</f>
        <v>12081</v>
      </c>
      <c r="AE131" s="9">
        <f>IF(OR(AE$95="M3", AE$95="S",AE$95="",AE$95="STD",AE$95="A",AE$95="AES",AE$95="F",AE$95="Fiber")," ",IF(OR(AE$95="E",AE$95="EMB"),IF(MOD(AE130,9)=1,"—",16*AE130-15),IF(OR(AE$95="M",AE$95="MADI"),(AE$92-1)*288+17,IF(OR(AE$95="IPO",AE$95="IP out"),IF(MOD(AE130-1,18)&lt;=9,"—",16*AE130-15),"Err"))))</f>
        <v>11793</v>
      </c>
      <c r="AF131" s="7">
        <f>IF(OR(AE$95="M3",AE$95="S",AE$95="",AE$95="STD",AE$95="A",AE$95="AES",AE$95="F",AE$95="Fiber"),
IF(AND(AE$95="M3",MOD(AE130-1,9)=0),"Coax"," "),  IF(OR(AE$95="E",AE$95="EMB"),IF(MOD(AE130,9)=1,"—",16*AE130),IF(OR(AE$95="M",AE$95="MADI"),(AE$92-1)*288+80,
IF(OR(AE$95="IPO",AE$95="IP out"),IF(MOD(AE130-1,18)&lt;=9,"—",16*AE130-15),"Err"))))</f>
        <v>11793</v>
      </c>
      <c r="AG131" s="9">
        <f>IF(OR(AG$95="M3", AG$95="S",AG$95="",AG$95="STD",AG$95="A",AG$95="AES",AG$95="F",AG$95="Fiber")," ",IF(OR(AG$95="E",AG$95="EMB"),IF(MOD(AG130,9)=1,"—",16*AG130-15),IF(OR(AG$95="M",AG$95="MADI"),(AG$92-1)*288+17,IF(OR(AG$95="IPO",AG$95="IP out"),IF(MOD(AG130-1,18)&lt;=9,"—",16*AG130-15),"Err"))))</f>
        <v>9201</v>
      </c>
      <c r="AH131" s="7">
        <f>IF(OR(AG$95="M3",AG$95="S",AG$95="",AG$95="STD",AG$95="A",AG$95="AES",AG$95="F",AG$95="Fiber"),
IF(AND(AG$95="M3",MOD(AG130-1,9)=0),"Coax"," "),  IF(OR(AG$95="E",AG$95="EMB"),IF(MOD(AG130,9)=1,"—",16*AG130),IF(OR(AG$95="M",AG$95="MADI"),(AG$92-1)*288+80,
IF(OR(AG$95="IPO",AG$95="IP out"),IF(MOD(AG130-1,18)&lt;=9,"—",16*AG130-15),"Err"))))</f>
        <v>9201</v>
      </c>
      <c r="AI131" s="9" t="str">
        <f>IF(OR(AI$95="M3", AI$95="S",AI$95="",AI$95="STD",AI$95="A",AI$95="AES",AI$95="F",AI$95="Fiber")," ",IF(OR(AI$95="E",AI$95="EMB"),IF(MOD(AI130,9)=1,"—",16*AI130-15),IF(OR(AI$95="M",AI$95="MADI"),(AI$92-1)*288+17,IF(OR(AI$95="IPO",AI$95="IP out"),IF(MOD(AI130-1,18)&lt;=9,"—",16*AI130-15),"Err"))))</f>
        <v xml:space="preserve"> </v>
      </c>
      <c r="AJ131" s="7" t="str">
        <f>IF(OR(AI$95="M3",AI$95="S",AI$95="",AI$95="STD",AI$95="A",AI$95="AES",AI$95="F",AI$95="Fiber"),
IF(AND(AI$95="M3",MOD(AI130-1,9)=0),"Coax"," "),  IF(OR(AI$95="E",AI$95="EMB"),IF(MOD(AI130,9)=1,"—",16*AI130),IF(OR(AI$95="M",AI$95="MADI"),(AI$92-1)*288+80,
IF(OR(AI$95="IPO",AI$95="IP out"),IF(MOD(AI130-1,18)&lt;=9,"—",16*AI130-15),"Err"))))</f>
        <v xml:space="preserve"> </v>
      </c>
      <c r="AK131" s="9" t="str">
        <f>IF(OR(AK$95="M3", AK$95="S",AK$95="",AK$95="STD",AK$95="A",AK$95="AES",AK$95="F",AK$95="Fiber")," ",IF(OR(AK$95="E",AK$95="EMB"),IF(MOD(AK130,9)=1,"—",16*AK130-15),IF(OR(AK$95="M",AK$95="MADI"),(AK$92-1)*288+17,IF(OR(AK$95="IPO",AK$95="IP out"),IF(MOD(AK130-1,18)&lt;=9,"—",16*AK130-15),"Err"))))</f>
        <v xml:space="preserve"> </v>
      </c>
      <c r="AL131" s="7" t="str">
        <f>IF(OR(AK$95="M3",AK$95="S",AK$95="",AK$95="STD",AK$95="A",AK$95="AES",AK$95="F",AK$95="Fiber"),
IF(AND(AK$95="M3",MOD(AK130-1,9)=0),"Coax"," "),  IF(OR(AK$95="E",AK$95="EMB"),IF(MOD(AK130,9)=1,"—",16*AK130),IF(OR(AK$95="M",AK$95="MADI"),(AK$92-1)*288+80,
IF(OR(AK$95="IPO",AK$95="IP out"),IF(MOD(AK130-1,18)&lt;=9,"—",16*AK130-15),"Err"))))</f>
        <v xml:space="preserve"> </v>
      </c>
      <c r="AM131" s="9" t="str">
        <f>IF(OR(AM$95="M3", AM$95="S",AM$95="",AM$95="STD",AM$95="A",AM$95="AES",AM$95="F",AM$95="Fiber")," ",IF(OR(AM$95="E",AM$95="EMB"),IF(MOD(AM130,9)=1,"—",16*AM130-15),IF(OR(AM$95="M",AM$95="MADI"),(AM$92-1)*288+17,IF(OR(AM$95="IPO",AM$95="IP out"),IF(MOD(AM130-1,18)&lt;=9,"—",16*AM130-15),"Err"))))</f>
        <v xml:space="preserve"> </v>
      </c>
      <c r="AN131" s="7" t="str">
        <f>IF(OR(AM$95="M3",AM$95="S",AM$95="",AM$95="STD",AM$95="A",AM$95="AES",AM$95="F",AM$95="Fiber"),
IF(AND(AM$95="M3",MOD(AM130-1,9)=0),"Coax"," "),  IF(OR(AM$95="E",AM$95="EMB"),IF(MOD(AM130,9)=1,"—",16*AM130),IF(OR(AM$95="M",AM$95="MADI"),(AM$92-1)*288+80,
IF(OR(AM$95="IPO",AM$95="IP out"),IF(MOD(AM130-1,18)&lt;=9,"—",16*AM130-15),"Err"))))</f>
        <v xml:space="preserve"> </v>
      </c>
      <c r="AO131" s="9">
        <f>IF(OR(AO$95="M3", AO$95="S",AO$95="",AO$95="STD",AO$95="A",AO$95="AES",AO$95="F",AO$95="Fiber")," ",IF(OR(AO$95="E",AO$95="EMB"),IF(MOD(AO130,9)=1,"—",16*AO130-15),IF(OR(AO$95="M",AO$95="MADI"),(AO$92-1)*288+17,IF(OR(AO$95="IPO",AO$95="IP out"),IF(MOD(AO130-1,18)&lt;=9,"—",16*AO130-15),"Err"))))</f>
        <v>7793</v>
      </c>
      <c r="AP131" s="7">
        <f>IF(OR(AO$95="M3",AO$95="S",AO$95="",AO$95="STD",AO$95="A",AO$95="AES",AO$95="F",AO$95="Fiber"),
IF(AND(AO$95="M3",MOD(AO130-1,9)=0),"Coax"," "),  IF(OR(AO$95="E",AO$95="EMB"),IF(MOD(AO130,9)=1,"—",16*AO130),IF(OR(AO$95="M",AO$95="MADI"),(AO$92-1)*288+80,
IF(OR(AO$95="IPO",AO$95="IP out"),IF(MOD(AO130-1,18)&lt;=9,"—",16*AO130-15),"Err"))))</f>
        <v>7856</v>
      </c>
      <c r="AQ131" s="9">
        <f>IF(OR(AQ$95="M3", AQ$95="S",AQ$95="",AQ$95="STD",AQ$95="A",AQ$95="AES",AQ$95="F",AQ$95="Fiber")," ",IF(OR(AQ$95="E",AQ$95="EMB"),IF(MOD(AQ130,9)=1,"—",16*AQ130-15),IF(OR(AQ$95="M",AQ$95="MADI"),(AQ$92-1)*288+17,IF(OR(AQ$95="IPO",AQ$95="IP out"),IF(MOD(AQ130-1,18)&lt;=9,"—",16*AQ130-15),"Err"))))</f>
        <v>7761</v>
      </c>
      <c r="AR131" s="7">
        <f>IF(OR(AQ$95="M3",AQ$95="S",AQ$95="",AQ$95="STD",AQ$95="A",AQ$95="AES",AQ$95="F",AQ$95="Fiber"),
IF(AND(AQ$95="M3",MOD(AQ130-1,9)=0),"Coax"," "),  IF(OR(AQ$95="E",AQ$95="EMB"),IF(MOD(AQ130,9)=1,"—",16*AQ130),IF(OR(AQ$95="M",AQ$95="MADI"),(AQ$92-1)*288+80,
IF(OR(AQ$95="IPO",AQ$95="IP out"),IF(MOD(AQ130-1,18)&lt;=9,"—",16*AQ130-15),"Err"))))</f>
        <v>7776</v>
      </c>
      <c r="AS131" s="9" t="str">
        <f>IF(OR(AS$95="M3", AS$95="S",AS$95="",AS$95="STD",AS$95="A",AS$95="AES",AS$95="F",AS$95="Fiber")," ",IF(OR(AS$95="E",AS$95="EMB"),IF(MOD(AS130,9)=1,"—",16*AS130-15),IF(OR(AS$95="M",AS$95="MADI"),(AS$92-1)*288+17,IF(OR(AS$95="IPO",AS$95="IP out"),IF(MOD(AS130-1,18)&lt;=9,"—",16*AS130-15),"Err"))))</f>
        <v xml:space="preserve"> </v>
      </c>
      <c r="AT131" s="7" t="str">
        <f>IF(OR(AS$95="M3",AS$95="S",AS$95="",AS$95="STD",AS$95="A",AS$95="AES",AS$95="F",AS$95="Fiber"),
IF(AND(AS$95="M3",MOD(AS130-1,9)=0),"Coax"," "),  IF(OR(AS$95="E",AS$95="EMB"),IF(MOD(AS130,9)=1,"—",16*AS130),IF(OR(AS$95="M",AS$95="MADI"),(AS$92-1)*288+80,
IF(OR(AS$95="IPO",AS$95="IP out"),IF(MOD(AS130-1,18)&lt;=9,"—",16*AS130-15),"Err"))))</f>
        <v xml:space="preserve"> </v>
      </c>
      <c r="AU131" s="9" t="str">
        <f>IF(OR(AU$95="M3", AU$95="S",AU$95="",AU$95="STD",AU$95="A",AU$95="AES",AU$95="F",AU$95="Fiber")," ",IF(OR(AU$95="E",AU$95="EMB"),IF(MOD(AU130,9)=1,"—",16*AU130-15),IF(OR(AU$95="M",AU$95="MADI"),(AU$92-1)*288+17,IF(OR(AU$95="IPO",AU$95="IP out"),IF(MOD(AU130-1,18)&lt;=9,"—",16*AU130-15),"Err"))))</f>
        <v xml:space="preserve"> </v>
      </c>
      <c r="AV131" s="7" t="str">
        <f>IF(OR(AU$95="M3",AU$95="S",AU$95="",AU$95="STD",AU$95="A",AU$95="AES",AU$95="F",AU$95="Fiber"),
IF(AND(AU$95="M3",MOD(AU130-1,9)=0),"Coax"," "),  IF(OR(AU$95="E",AU$95="EMB"),IF(MOD(AU130,9)=1,"—",16*AU130),IF(OR(AU$95="M",AU$95="MADI"),(AU$92-1)*288+80,
IF(OR(AU$95="IPO",AU$95="IP out"),IF(MOD(AU130-1,18)&lt;=9,"—",16*AU130-15),"Err"))))</f>
        <v xml:space="preserve"> </v>
      </c>
      <c r="AW131" s="9">
        <f>IF(OR(AW$95="M3", AW$95="S",AW$95="",AW$95="STD",AW$95="A",AW$95="AES",AW$95="F",AW$95="Fiber")," ",IF(OR(AW$95="E",AW$95="EMB"),IF(MOD(AW130,9)=1,"—",16*AW130-15),IF(OR(AW$95="M",AW$95="MADI"),(AW$92-1)*288+17,IF(OR(AW$95="IPO",AW$95="IP out"),IF(MOD(AW130-1,18)&lt;=9,"—",16*AW130-15),"Err"))))</f>
        <v>4593</v>
      </c>
      <c r="AX131" s="7">
        <f>IF(OR(AW$95="M3",AW$95="S",AW$95="",AW$95="STD",AW$95="A",AW$95="AES",AW$95="F",AW$95="Fiber"),
IF(AND(AW$95="M3",MOD(AW130-1,9)=0),"Coax"," "),  IF(OR(AW$95="E",AW$95="EMB"),IF(MOD(AW130,9)=1,"—",16*AW130),IF(OR(AW$95="M",AW$95="MADI"),(AW$92-1)*288+80,
IF(OR(AW$95="IPO",AW$95="IP out"),IF(MOD(AW130-1,18)&lt;=9,"—",16*AW130-15),"Err"))))</f>
        <v>4593</v>
      </c>
      <c r="AY131" s="9" t="str">
        <f>IF(OR(AY$95="M3", AY$95="S",AY$95="",AY$95="STD",AY$95="A",AY$95="AES",AY$95="F",AY$95="Fiber")," ",IF(OR(AY$95="E",AY$95="EMB"),IF(MOD(AY130,9)=1,"—",16*AY130-15),IF(OR(AY$95="M",AY$95="MADI"),(AY$92-1)*288+17,IF(OR(AY$95="IPO",AY$95="IP out"),IF(MOD(AY130-1,18)&lt;=9,"—",16*AY130-15),"Err"))))</f>
        <v xml:space="preserve"> </v>
      </c>
      <c r="AZ131" s="7" t="str">
        <f>IF(OR(AY$95="M3",AY$95="S",AY$95="",AY$95="STD",AY$95="A",AY$95="AES",AY$95="F",AY$95="Fiber"),
IF(AND(AY$95="M3",MOD(AY130-1,9)=0),"Coax"," "),  IF(OR(AY$95="E",AY$95="EMB"),IF(MOD(AY130,9)=1,"—",16*AY130),IF(OR(AY$95="M",AY$95="MADI"),(AY$92-1)*288+80,
IF(OR(AY$95="IPO",AY$95="IP out"),IF(MOD(AY130-1,18)&lt;=9,"—",16*AY130-15),"Err"))))</f>
        <v xml:space="preserve"> </v>
      </c>
      <c r="BA131" s="9" t="str">
        <f>IF(OR(BA$95="M3", BA$95="S",BA$95="",BA$95="STD",BA$95="A",BA$95="AES",BA$95="F",BA$95="Fiber")," ",IF(OR(BA$95="E",BA$95="EMB"),IF(MOD(BA130,9)=1,"—",16*BA130-15),IF(OR(BA$95="M",BA$95="MADI"),(BA$92-1)*288+17,IF(OR(BA$95="IPO",BA$95="IP out"),IF(MOD(BA130-1,18)&lt;=9,"—",16*BA130-15),"Err"))))</f>
        <v xml:space="preserve"> </v>
      </c>
      <c r="BB131" s="7" t="str">
        <f>IF(OR(BA$95="M3",BA$95="S",BA$95="",BA$95="STD",BA$95="A",BA$95="AES",BA$95="F",BA$95="Fiber"),
IF(AND(BA$95="M3",MOD(BA130-1,9)=0),"Coax"," "),  IF(OR(BA$95="E",BA$95="EMB"),IF(MOD(BA130,9)=1,"—",16*BA130),IF(OR(BA$95="M",BA$95="MADI"),(BA$92-1)*288+80,
IF(OR(BA$95="IPO",BA$95="IP out"),IF(MOD(BA130-1,18)&lt;=9,"—",16*BA130-15),"Err"))))</f>
        <v xml:space="preserve"> </v>
      </c>
      <c r="BC131" s="9" t="str">
        <f>IF(OR(BC$95="M3", BC$95="S",BC$95="",BC$95="STD",BC$95="A",BC$95="AES",BC$95="F",BC$95="Fiber")," ",IF(OR(BC$95="E",BC$95="EMB"),IF(MOD(BC130,9)=1,"—",16*BC130-15),IF(OR(BC$95="M",BC$95="MADI"),(BC$92-1)*288+17,IF(OR(BC$95="IPO",BC$95="IP out"),IF(MOD(BC130-1,18)&lt;=9,"—",16*BC130-15),"Err"))))</f>
        <v xml:space="preserve"> </v>
      </c>
      <c r="BD131" s="7" t="str">
        <f>IF(OR(BC$95="M3",BC$95="S",BC$95="",BC$95="STD",BC$95="A",BC$95="AES",BC$95="F",BC$95="Fiber"),
IF(AND(BC$95="M3",MOD(BC130-1,9)=0),"Coax"," "),  IF(OR(BC$95="E",BC$95="EMB"),IF(MOD(BC130,9)=1,"—",16*BC130),IF(OR(BC$95="M",BC$95="MADI"),(BC$92-1)*288+80,
IF(OR(BC$95="IPO",BC$95="IP out"),IF(MOD(BC130-1,18)&lt;=9,"—",16*BC130-15),"Err"))))</f>
        <v xml:space="preserve"> </v>
      </c>
      <c r="BE131" s="9">
        <f>IF(OR(BE$95="M3", BE$95="S",BE$95="",BE$95="STD",BE$95="A",BE$95="AES",BE$95="F",BE$95="Fiber")," ",IF(OR(BE$95="E",BE$95="EMB"),IF(MOD(BE130,9)=1,"—",16*BE130-15),IF(OR(BE$95="M",BE$95="MADI"),(BE$92-1)*288+17,IF(OR(BE$95="IPO",BE$95="IP out"),IF(MOD(BE130-1,18)&lt;=9,"—",16*BE130-15),"Err"))))</f>
        <v>3185</v>
      </c>
      <c r="BF131" s="7">
        <f>IF(OR(BE$95="M3",BE$95="S",BE$95="",BE$95="STD",BE$95="A",BE$95="AES",BE$95="F",BE$95="Fiber"),
IF(AND(BE$95="M3",MOD(BE130-1,9)=0),"Coax"," "),  IF(OR(BE$95="E",BE$95="EMB"),IF(MOD(BE130,9)=1,"—",16*BE130),IF(OR(BE$95="M",BE$95="MADI"),(BE$92-1)*288+80,
IF(OR(BE$95="IPO",BE$95="IP out"),IF(MOD(BE130-1,18)&lt;=9,"—",16*BE130-15),"Err"))))</f>
        <v>3248</v>
      </c>
      <c r="BG131" s="9">
        <f>IF(OR(BG$95="M3", BG$95="S",BG$95="",BG$95="STD",BG$95="A",BG$95="AES",BG$95="F",BG$95="Fiber")," ",IF(OR(BG$95="E",BG$95="EMB"),IF(MOD(BG130,9)=1,"—",16*BG130-15),IF(OR(BG$95="M",BG$95="MADI"),(BG$92-1)*288+17,IF(OR(BG$95="IPO",BG$95="IP out"),IF(MOD(BG130-1,18)&lt;=9,"—",16*BG130-15),"Err"))))</f>
        <v>3153</v>
      </c>
      <c r="BH131" s="7">
        <f>IF(OR(BG$95="M3",BG$95="S",BG$95="",BG$95="STD",BG$95="A",BG$95="AES",BG$95="F",BG$95="Fiber"),
IF(AND(BG$95="M3",MOD(BG130-1,9)=0),"Coax"," "),  IF(OR(BG$95="E",BG$95="EMB"),IF(MOD(BG130,9)=1,"—",16*BG130),IF(OR(BG$95="M",BG$95="MADI"),(BG$92-1)*288+80,
IF(OR(BG$95="IPO",BG$95="IP out"),IF(MOD(BG130-1,18)&lt;=9,"—",16*BG130-15),"Err"))))</f>
        <v>3168</v>
      </c>
      <c r="BI131" s="9" t="str">
        <f>IF(OR(BI$95="M3", BI$95="S",BI$95="",BI$95="STD",BI$95="A",BI$95="AES",BI$95="F",BI$95="Fiber")," ",IF(OR(BI$95="E",BI$95="EMB"),IF(MOD(BI130,9)=1,"—",16*BI130-15),IF(OR(BI$95="M",BI$95="MADI"),(BI$92-1)*288+17,IF(OR(BI$95="IPO",BI$95="IP out"),IF(MOD(BI130-1,18)&lt;=9,"—",16*BI130-15),"Err"))))</f>
        <v xml:space="preserve"> </v>
      </c>
      <c r="BJ131" s="7" t="str">
        <f>IF(OR(BI$95="M3",BI$95="S",BI$95="",BI$95="STD",BI$95="A",BI$95="AES",BI$95="F",BI$95="Fiber"),
IF(AND(BI$95="M3",MOD(BI130-1,9)=0),"Coax"," "),  IF(OR(BI$95="E",BI$95="EMB"),IF(MOD(BI130,9)=1,"—",16*BI130),IF(OR(BI$95="M",BI$95="MADI"),(BI$92-1)*288+80,
IF(OR(BI$95="IPO",BI$95="IP out"),IF(MOD(BI130-1,18)&lt;=9,"—",16*BI130-15),"Err"))))</f>
        <v xml:space="preserve"> </v>
      </c>
      <c r="BK131" s="9" t="str">
        <f>IF(OR(BK$95="M3", BK$95="S",BK$95="",BK$95="STD",BK$95="A",BK$95="AES",BK$95="F",BK$95="Fiber")," ",IF(OR(BK$95="E",BK$95="EMB"),IF(MOD(BK130,9)=1,"—",16*BK130-15),IF(OR(BK$95="M",BK$95="MADI"),(BK$92-1)*288+17,IF(OR(BK$95="IPO",BK$95="IP out"),IF(MOD(BK130-1,18)&lt;=9,"—",16*BK130-15),"Err"))))</f>
        <v xml:space="preserve"> </v>
      </c>
      <c r="BL131" s="7" t="str">
        <f>IF(OR(BK$95="M3",BK$95="S",BK$95="",BK$95="STD",BK$95="A",BK$95="AES",BK$95="F",BK$95="Fiber"),
IF(AND(BK$95="M3",MOD(BK130-1,9)=0),"Coax"," "),  IF(OR(BK$95="E",BK$95="EMB"),IF(MOD(BK130,9)=1,"—",16*BK130),IF(OR(BK$95="M",BK$95="MADI"),(BK$92-1)*288+80,
IF(OR(BK$95="IPO",BK$95="IP out"),IF(MOD(BK130-1,18)&lt;=9,"—",16*BK130-15),"Err"))))</f>
        <v xml:space="preserve"> </v>
      </c>
      <c r="BM131" s="11"/>
      <c r="BN131" s="14"/>
    </row>
    <row r="132" spans="1:66" x14ac:dyDescent="0.25">
      <c r="AE132" s="11"/>
    </row>
    <row r="133" spans="1:66" x14ac:dyDescent="0.25">
      <c r="A133" s="2">
        <f ca="1">MONTH(TODAY())</f>
        <v>12</v>
      </c>
      <c r="B133" s="29">
        <f ca="1">DAY(TODAY())</f>
        <v>16</v>
      </c>
      <c r="C133" s="55">
        <f ca="1">YEAR(TODAY())</f>
        <v>2014</v>
      </c>
      <c r="D133" s="55"/>
      <c r="G133" t="str">
        <f>G$66</f>
        <v>Customer Name &amp; Pertinent Info</v>
      </c>
    </row>
  </sheetData>
  <mergeCells count="517">
    <mergeCell ref="BN16:BN19"/>
    <mergeCell ref="BN106:BN109"/>
    <mergeCell ref="C66:D66"/>
    <mergeCell ref="C133:D133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O45:AP45"/>
    <mergeCell ref="AQ45:AR45"/>
    <mergeCell ref="AS45:AT45"/>
    <mergeCell ref="AU45:AV45"/>
    <mergeCell ref="AW45:AX45"/>
    <mergeCell ref="AY45:AZ45"/>
    <mergeCell ref="AG46:AH46"/>
    <mergeCell ref="AI46:AJ46"/>
    <mergeCell ref="M46:N46"/>
    <mergeCell ref="O46:P46"/>
    <mergeCell ref="Q46:R46"/>
    <mergeCell ref="S46:T46"/>
    <mergeCell ref="U46:V46"/>
    <mergeCell ref="W46:X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A4:AB4"/>
    <mergeCell ref="AA5:AB5"/>
    <mergeCell ref="Y4:Z4"/>
    <mergeCell ref="Y5:Z5"/>
    <mergeCell ref="W4:X4"/>
    <mergeCell ref="W5:X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AG4:AH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AS4:AT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AW2:AX2"/>
    <mergeCell ref="AY2:AZ2"/>
    <mergeCell ref="BA2:BB2"/>
    <mergeCell ref="BC2:BD2"/>
    <mergeCell ref="BE2:BF2"/>
    <mergeCell ref="BG2:BH2"/>
    <mergeCell ref="BI2:BJ2"/>
    <mergeCell ref="BK2:BL2"/>
    <mergeCell ref="BA45:BB45"/>
    <mergeCell ref="BC45:BD45"/>
    <mergeCell ref="BE45:BF45"/>
    <mergeCell ref="BG45:BH45"/>
    <mergeCell ref="BI45:BJ45"/>
    <mergeCell ref="BK45:BL45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AG2:AH2"/>
    <mergeCell ref="AI2:AJ2"/>
    <mergeCell ref="AK2:AL2"/>
    <mergeCell ref="AM2:AN2"/>
    <mergeCell ref="AO2:AP2"/>
    <mergeCell ref="AQ2:AR2"/>
    <mergeCell ref="AS2:AT2"/>
    <mergeCell ref="AU2:AV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W92:X92"/>
    <mergeCell ref="Y92:Z92"/>
    <mergeCell ref="AA92:AB92"/>
    <mergeCell ref="AC92:AD92"/>
    <mergeCell ref="AE92:AF92"/>
    <mergeCell ref="S69:T69"/>
    <mergeCell ref="U69:V69"/>
    <mergeCell ref="W69:X69"/>
    <mergeCell ref="Y69:Z69"/>
    <mergeCell ref="AA69:AB69"/>
    <mergeCell ref="AC69:AD69"/>
    <mergeCell ref="AE69:AF69"/>
    <mergeCell ref="C5:D5"/>
    <mergeCell ref="A4:B4"/>
    <mergeCell ref="A5:B5"/>
    <mergeCell ref="A45:B45"/>
    <mergeCell ref="C45:D45"/>
    <mergeCell ref="I4:J4"/>
    <mergeCell ref="I5:J5"/>
    <mergeCell ref="S92:T92"/>
    <mergeCell ref="U92:V92"/>
    <mergeCell ref="U5:V5"/>
    <mergeCell ref="S4:T4"/>
    <mergeCell ref="S5:T5"/>
    <mergeCell ref="Q4:R4"/>
    <mergeCell ref="Q5:R5"/>
    <mergeCell ref="A46:B46"/>
    <mergeCell ref="C46:D46"/>
    <mergeCell ref="E46:F46"/>
    <mergeCell ref="G46:H46"/>
    <mergeCell ref="I46:J46"/>
    <mergeCell ref="K46:L46"/>
    <mergeCell ref="U2:V2"/>
    <mergeCell ref="W2:X2"/>
    <mergeCell ref="Y2:Z2"/>
    <mergeCell ref="AA2:AB2"/>
    <mergeCell ref="AC2:AD2"/>
    <mergeCell ref="AE2:AF2"/>
    <mergeCell ref="U4:V4"/>
    <mergeCell ref="A92:B92"/>
    <mergeCell ref="C92:D92"/>
    <mergeCell ref="E92:F92"/>
    <mergeCell ref="G92:H92"/>
    <mergeCell ref="I92:J92"/>
    <mergeCell ref="K92:L92"/>
    <mergeCell ref="M92:N92"/>
    <mergeCell ref="O92:P92"/>
    <mergeCell ref="Q2:R2"/>
    <mergeCell ref="Q92:R92"/>
    <mergeCell ref="E45:F45"/>
    <mergeCell ref="G45:H45"/>
    <mergeCell ref="I45:J45"/>
    <mergeCell ref="K45:L45"/>
    <mergeCell ref="M45:N45"/>
    <mergeCell ref="O45:P45"/>
    <mergeCell ref="C4:D4"/>
    <mergeCell ref="A2:B2"/>
    <mergeCell ref="C2:D2"/>
    <mergeCell ref="E2:F2"/>
    <mergeCell ref="G2:H2"/>
    <mergeCell ref="I2:J2"/>
    <mergeCell ref="K2:L2"/>
    <mergeCell ref="M2:N2"/>
    <mergeCell ref="O2:P2"/>
    <mergeCell ref="S2:T2"/>
    <mergeCell ref="Q43:R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A43:B43"/>
    <mergeCell ref="C43:D43"/>
    <mergeCell ref="E43:F43"/>
    <mergeCell ref="G43:H43"/>
    <mergeCell ref="I43:J43"/>
    <mergeCell ref="K43:L43"/>
    <mergeCell ref="M43:N43"/>
    <mergeCell ref="O43:P43"/>
    <mergeCell ref="O96:P96"/>
    <mergeCell ref="O98:P98"/>
    <mergeCell ref="O100:P100"/>
    <mergeCell ref="O102:P102"/>
    <mergeCell ref="O104:P104"/>
    <mergeCell ref="O106:P106"/>
    <mergeCell ref="O108:P108"/>
    <mergeCell ref="O110:P110"/>
    <mergeCell ref="O112:P112"/>
    <mergeCell ref="O114:P114"/>
    <mergeCell ref="O116:P116"/>
    <mergeCell ref="O118:P118"/>
    <mergeCell ref="O120:P120"/>
    <mergeCell ref="O122:P122"/>
    <mergeCell ref="O124:P124"/>
    <mergeCell ref="O126:P126"/>
    <mergeCell ref="O128:P128"/>
    <mergeCell ref="O130:P130"/>
    <mergeCell ref="M96:N96"/>
    <mergeCell ref="M98:N98"/>
    <mergeCell ref="M100:N100"/>
    <mergeCell ref="M102:N102"/>
    <mergeCell ref="M104:N104"/>
    <mergeCell ref="M106:N106"/>
    <mergeCell ref="M108:N108"/>
    <mergeCell ref="M110:N110"/>
    <mergeCell ref="M112:N112"/>
    <mergeCell ref="M114:N114"/>
    <mergeCell ref="M116:N116"/>
    <mergeCell ref="M118:N118"/>
    <mergeCell ref="M120:N120"/>
    <mergeCell ref="M122:N122"/>
    <mergeCell ref="M124:N124"/>
    <mergeCell ref="M126:N126"/>
    <mergeCell ref="M128:N128"/>
    <mergeCell ref="M130:N130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K114:L114"/>
    <mergeCell ref="K116:L116"/>
    <mergeCell ref="K118:L118"/>
    <mergeCell ref="K120:L120"/>
    <mergeCell ref="K122:L122"/>
    <mergeCell ref="K124:L124"/>
    <mergeCell ref="K126:L126"/>
    <mergeCell ref="K128:L128"/>
    <mergeCell ref="K130:L130"/>
    <mergeCell ref="I96:J96"/>
    <mergeCell ref="I98:J98"/>
    <mergeCell ref="I100:J100"/>
    <mergeCell ref="I102:J102"/>
    <mergeCell ref="I104:J104"/>
    <mergeCell ref="I106:J106"/>
    <mergeCell ref="I108:J108"/>
    <mergeCell ref="I110:J110"/>
    <mergeCell ref="I112:J112"/>
    <mergeCell ref="I114:J114"/>
    <mergeCell ref="I116:J116"/>
    <mergeCell ref="I118:J118"/>
    <mergeCell ref="I120:J120"/>
    <mergeCell ref="I122:J122"/>
    <mergeCell ref="I124:J124"/>
    <mergeCell ref="I126:J126"/>
    <mergeCell ref="I128:J128"/>
    <mergeCell ref="I130:J130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G114:H114"/>
    <mergeCell ref="G116:H116"/>
    <mergeCell ref="G118:H118"/>
    <mergeCell ref="G120:H120"/>
    <mergeCell ref="G122:H122"/>
    <mergeCell ref="G124:H124"/>
    <mergeCell ref="G126:H126"/>
    <mergeCell ref="G128:H128"/>
    <mergeCell ref="G130:H130"/>
    <mergeCell ref="E96:F96"/>
    <mergeCell ref="E98:F98"/>
    <mergeCell ref="E100:F100"/>
    <mergeCell ref="E102:F102"/>
    <mergeCell ref="E104:F104"/>
    <mergeCell ref="E106:F106"/>
    <mergeCell ref="E108:F108"/>
    <mergeCell ref="E110:F110"/>
    <mergeCell ref="E112:F112"/>
    <mergeCell ref="E114:F114"/>
    <mergeCell ref="E116:F116"/>
    <mergeCell ref="E118:F118"/>
    <mergeCell ref="E120:F120"/>
    <mergeCell ref="E122:F122"/>
    <mergeCell ref="E124:F124"/>
    <mergeCell ref="E126:F126"/>
    <mergeCell ref="E128:F128"/>
    <mergeCell ref="E130:F130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C114:D114"/>
    <mergeCell ref="C116:D116"/>
    <mergeCell ref="C118:D118"/>
    <mergeCell ref="C120:D120"/>
    <mergeCell ref="C122:D122"/>
    <mergeCell ref="C124:D124"/>
    <mergeCell ref="C126:D126"/>
    <mergeCell ref="C128:D128"/>
    <mergeCell ref="C130:D130"/>
    <mergeCell ref="A96:B96"/>
    <mergeCell ref="A98:B98"/>
    <mergeCell ref="A100:B100"/>
    <mergeCell ref="A102:B102"/>
    <mergeCell ref="A104:B104"/>
    <mergeCell ref="A106:B106"/>
    <mergeCell ref="A108:B108"/>
    <mergeCell ref="A110:B110"/>
    <mergeCell ref="A112:B112"/>
    <mergeCell ref="A114:B114"/>
    <mergeCell ref="A116:B116"/>
    <mergeCell ref="A118:B118"/>
    <mergeCell ref="A120:B120"/>
    <mergeCell ref="A122:B122"/>
    <mergeCell ref="A124:B124"/>
    <mergeCell ref="A126:B126"/>
    <mergeCell ref="A128:B128"/>
    <mergeCell ref="A130:B130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</mergeCells>
  <conditionalFormatting sqref="BK6:BK41">
    <cfRule type="expression" dxfId="1781" priority="4600">
      <formula>OR(BK$5="IPO",BK$5="IP out")</formula>
    </cfRule>
    <cfRule type="expression" dxfId="1780" priority="4604">
      <formula>(BK$5="M3")</formula>
    </cfRule>
    <cfRule type="expression" dxfId="1779" priority="7582">
      <formula>OR(BK$5="F",BK$5="Fiber")</formula>
    </cfRule>
    <cfRule type="expression" dxfId="1778" priority="9125">
      <formula>AND(BK$5&lt;&gt;"F",BK$5&lt;&gt;"Fiber",BK$5&lt;&gt;"S",BK$5&lt;&gt;"STD",BK$5&lt;&gt;"E",BK$5&lt;&gt;"EMB",BK$5&lt;&gt;"M",BK$5&lt;&gt;"MADI",BK$5&lt;&gt;"",BK$5&lt;&gt;" ",BK$5&lt;&gt;"A",BK$5&lt;&gt;"AES")</formula>
    </cfRule>
    <cfRule type="expression" dxfId="1777" priority="9126">
      <formula>OR(BK$5="",BK$5=" ")</formula>
    </cfRule>
    <cfRule type="expression" dxfId="1776" priority="9127">
      <formula>OR(BK$5="A",BK$5="AES")</formula>
    </cfRule>
    <cfRule type="expression" dxfId="1775" priority="9128">
      <formula>OR(BK$5="M",BK$5="MADI")</formula>
    </cfRule>
    <cfRule type="expression" dxfId="1774" priority="9129">
      <formula>OR(BK$5="E",BK$5="EMB")</formula>
    </cfRule>
    <cfRule type="expression" dxfId="1773" priority="9130">
      <formula>OR(BK$5="S",BK$5="STD")</formula>
    </cfRule>
  </conditionalFormatting>
  <conditionalFormatting sqref="BL6:BL41">
    <cfRule type="expression" dxfId="1772" priority="4599">
      <formula>OR(BK$5="IPO",BK$5="IP out")</formula>
    </cfRule>
    <cfRule type="expression" dxfId="1771" priority="4603">
      <formula>(BK$5="M3")</formula>
    </cfRule>
    <cfRule type="expression" dxfId="1770" priority="7581">
      <formula>OR(BK$5="F",BK$5="Fiber")</formula>
    </cfRule>
    <cfRule type="expression" dxfId="1769" priority="9119">
      <formula>AND(BK$5&lt;&gt;"F",BK$5&lt;&gt;"Fiber",BK$5&lt;&gt;"S",BK$5&lt;&gt;"STD",BK$5&lt;&gt;"E",BK$5&lt;&gt;"EMB",BK$5&lt;&gt;"M",BK$5&lt;&gt;"MADI",BK$5&lt;&gt;"",BK$5&lt;&gt;" ",BK$5&lt;&gt;"A",BK$5&lt;&gt;"AES")</formula>
    </cfRule>
    <cfRule type="expression" dxfId="1768" priority="9120">
      <formula>OR(BK$5="",BK$5=" ")</formula>
    </cfRule>
    <cfRule type="expression" dxfId="1767" priority="9121">
      <formula>OR(BK$5="A",BK$5="AES")</formula>
    </cfRule>
    <cfRule type="expression" dxfId="1766" priority="9122">
      <formula>OR(BK$5="M",BK$5="MADI")</formula>
    </cfRule>
    <cfRule type="expression" dxfId="1765" priority="9123">
      <formula>OR(BK$5="E",BK$5="EMB")</formula>
    </cfRule>
    <cfRule type="expression" dxfId="1764" priority="9124">
      <formula>OR(BK$5="S",BK$5="STD")</formula>
    </cfRule>
  </conditionalFormatting>
  <conditionalFormatting sqref="BK96:BK131">
    <cfRule type="expression" dxfId="1763" priority="2918">
      <formula>OR(BK$95="IPO",BK$95="IP out")</formula>
    </cfRule>
    <cfRule type="expression" dxfId="1762" priority="2920">
      <formula>BK$95="M3"</formula>
    </cfRule>
    <cfRule type="expression" dxfId="1761" priority="6232">
      <formula>OR(BK$95="F",BK$95="Fiber")</formula>
    </cfRule>
    <cfRule type="expression" dxfId="1760" priority="7961">
      <formula>AND(BK$95&lt;&gt;"F",BK$95&lt;&gt;"Fiber",BK$95&lt;&gt;"S",BK$95&lt;&gt;"STD",BK$95&lt;&gt;"E",BK$95&lt;&gt;"EMB",BK$95&lt;&gt;"M",BK$95&lt;&gt;"MADI",BK$95&lt;&gt;"",BK$95&lt;&gt;" ",BK$95&lt;&gt;"A",BK$95&lt;&gt;"AES")</formula>
    </cfRule>
    <cfRule type="expression" dxfId="1759" priority="7962">
      <formula>OR(BK$95="",BK$95=" ")</formula>
    </cfRule>
    <cfRule type="expression" dxfId="1758" priority="7963">
      <formula>OR(BK$95="A",BK$95="AES")</formula>
    </cfRule>
    <cfRule type="expression" dxfId="1757" priority="7964">
      <formula>OR(BK$95="M",BK$95="MADI")</formula>
    </cfRule>
    <cfRule type="expression" dxfId="1756" priority="7965">
      <formula>OR(BK$95="E",BK$95="EMB")</formula>
    </cfRule>
    <cfRule type="expression" dxfId="1755" priority="7966">
      <formula>OR(BK$95="S",BK$95="STD")</formula>
    </cfRule>
  </conditionalFormatting>
  <conditionalFormatting sqref="BL96:BL131">
    <cfRule type="expression" dxfId="1754" priority="2917">
      <formula>OR(BK$95="IPO",BK$95="IP out")</formula>
    </cfRule>
    <cfRule type="expression" dxfId="1753" priority="2919">
      <formula>BK$95="M3"</formula>
    </cfRule>
    <cfRule type="expression" dxfId="1752" priority="6231">
      <formula>OR(BK$95="F",BK$95="Fiber")</formula>
    </cfRule>
    <cfRule type="expression" dxfId="1751" priority="7955">
      <formula>AND(BK$95&lt;&gt;"F",BK$95&lt;&gt;"Fiber",BK$95&lt;&gt;"S",BK$95&lt;&gt;"STD",BK$95&lt;&gt;"E",BK$95&lt;&gt;"EMB",BK$95&lt;&gt;"M",BK$95&lt;&gt;"MADI",BK$95&lt;&gt;"",BK$95&lt;&gt;" ",BK$95&lt;&gt;"A",BK$95&lt;&gt;"AES")</formula>
    </cfRule>
    <cfRule type="expression" dxfId="1750" priority="7956">
      <formula>OR(BK$95="",BK$95=" ")</formula>
    </cfRule>
    <cfRule type="expression" dxfId="1749" priority="7957">
      <formula>OR(BK$95="A",BK$95="AES")</formula>
    </cfRule>
    <cfRule type="expression" dxfId="1748" priority="7958">
      <formula>OR(BK$95="M",BK$95="MADI")</formula>
    </cfRule>
    <cfRule type="expression" dxfId="1747" priority="7959">
      <formula>OR(BK$95="E",BK$95="EMB")</formula>
    </cfRule>
    <cfRule type="expression" dxfId="1746" priority="7960">
      <formula>OR(BK$95="S",BK$95="STD")</formula>
    </cfRule>
  </conditionalFormatting>
  <conditionalFormatting sqref="BK47:BK64">
    <cfRule type="expression" dxfId="1745" priority="4040">
      <formula>OR(BK$46="IPI",BK$46="IP in")</formula>
    </cfRule>
    <cfRule type="expression" dxfId="1744" priority="5698">
      <formula>OR(BK$46="FS")</formula>
    </cfRule>
    <cfRule type="expression" dxfId="1743" priority="5700">
      <formula>OR(BK$46="F",BK$46="Fiber")</formula>
    </cfRule>
    <cfRule type="expression" dxfId="1742" priority="5707">
      <formula>AND(BK$46&lt;&gt;"FS",BK$46&lt;&gt;"F",BK$46&lt;&gt;"Fiber",BK$46&lt;&gt;"S",BK$46&lt;&gt;"STD",BK$46&lt;&gt;"D",BK$46&lt;&gt;"DIS",BK$46&lt;&gt;"M",BK$46&lt;&gt;"MADI",BK$46&lt;&gt;"",BK$46&lt;&gt;" ",BK$46&lt;&gt;"A",BK$46&lt;&gt;"AES")</formula>
    </cfRule>
    <cfRule type="expression" dxfId="1741" priority="5708">
      <formula>OR(BK$46="",BK$46=" ")</formula>
    </cfRule>
    <cfRule type="expression" dxfId="1740" priority="5709">
      <formula>OR(BK$46="A",BK$46="AES")</formula>
    </cfRule>
    <cfRule type="expression" dxfId="1739" priority="5710">
      <formula>OR(BK$46="M",BK$46="MADI")</formula>
    </cfRule>
    <cfRule type="expression" dxfId="1738" priority="5711">
      <formula>OR(BK$46="D",BK$46="DIS")</formula>
    </cfRule>
    <cfRule type="expression" dxfId="1737" priority="5712">
      <formula>OR(BK$46="S",BK$46="STD")</formula>
    </cfRule>
  </conditionalFormatting>
  <conditionalFormatting sqref="BL47:BL64">
    <cfRule type="expression" dxfId="1736" priority="4039">
      <formula>OR(BK$46="IPI",BK$46="IP in")</formula>
    </cfRule>
    <cfRule type="expression" dxfId="1735" priority="5697">
      <formula>OR(BK$46="FS")</formula>
    </cfRule>
    <cfRule type="expression" dxfId="1734" priority="5699">
      <formula>OR(BK$46="F",BK$46="Fiber")</formula>
    </cfRule>
    <cfRule type="expression" dxfId="1733" priority="5701">
      <formula>AND(BK$46&lt;&gt;"FS",BK$46&lt;&gt;"F",BK$46&lt;&gt;"Fiber",BK$46&lt;&gt;"S",BK$46&lt;&gt;"STD",BK$46&lt;&gt;"D",BK$46&lt;&gt;"DIS",BK$46&lt;&gt;"M",BK$46&lt;&gt;"MADI",BK$46&lt;&gt;"",BK$46&lt;&gt;" ",BK$46&lt;&gt;"A",BK$46&lt;&gt;"AES")</formula>
    </cfRule>
    <cfRule type="expression" dxfId="1732" priority="5702">
      <formula>OR(BK$46="",BK$46=" ")</formula>
    </cfRule>
    <cfRule type="expression" dxfId="1731" priority="5703">
      <formula>OR(BK$46="A",BK$46="AES")</formula>
    </cfRule>
    <cfRule type="expression" dxfId="1730" priority="5704">
      <formula>OR(BK$46="M",BK$46="MADI")</formula>
    </cfRule>
    <cfRule type="expression" dxfId="1729" priority="5705">
      <formula>OR(BK$46="D",BK$46="DIS")</formula>
    </cfRule>
    <cfRule type="expression" dxfId="1728" priority="5706">
      <formula>OR(BK$46="S",BK$46="STD")</formula>
    </cfRule>
  </conditionalFormatting>
  <conditionalFormatting sqref="BK73:BK90">
    <cfRule type="expression" dxfId="1727" priority="3480">
      <formula>OR(BK$72="IPI",BK$72="IP in")</formula>
    </cfRule>
    <cfRule type="expression" dxfId="1726" priority="5102">
      <formula>OR(BK$72="FS")</formula>
    </cfRule>
    <cfRule type="expression" dxfId="1725" priority="5104">
      <formula>OR(BK$72="F",BK$72="Fiber")</formula>
    </cfRule>
    <cfRule type="expression" dxfId="1724" priority="5111">
      <formula>AND(BK$72&lt;&gt;"FS",BK$72&lt;&gt;"F",BK$72&lt;&gt;"Fiber",BK$72&lt;&gt;"S",BK$72&lt;&gt;"STD",BK$72&lt;&gt;"D",BK$72&lt;&gt;"DIS",BK$72&lt;&gt;"M",BK$72&lt;&gt;"MADI",BK$72&lt;&gt;"",BK$72&lt;&gt;" ",BK$72&lt;&gt;"A",BK$72&lt;&gt;"AES")</formula>
    </cfRule>
    <cfRule type="expression" dxfId="1723" priority="5112">
      <formula>OR(BK$72="",BK$72=" ")</formula>
    </cfRule>
    <cfRule type="expression" dxfId="1722" priority="5113">
      <formula>OR(BK$72="A",BK$72="AES")</formula>
    </cfRule>
    <cfRule type="expression" dxfId="1721" priority="5114">
      <formula>OR(BK$72="M",BK$72="MADI")</formula>
    </cfRule>
    <cfRule type="expression" dxfId="1720" priority="5115">
      <formula>OR(BK$72="D",BK$72="DIS")</formula>
    </cfRule>
    <cfRule type="expression" dxfId="1719" priority="5116">
      <formula>OR(BK$72="S",BK$72="STD")</formula>
    </cfRule>
  </conditionalFormatting>
  <conditionalFormatting sqref="BL73:BL90">
    <cfRule type="expression" dxfId="1718" priority="3479">
      <formula>OR(BK$72="IPI",BK$72="IP in")</formula>
    </cfRule>
    <cfRule type="expression" dxfId="1717" priority="5101">
      <formula>OR(BK$72="FS")</formula>
    </cfRule>
    <cfRule type="expression" dxfId="1716" priority="5103">
      <formula>OR(BK$72="F",BK$72="Fiber")</formula>
    </cfRule>
    <cfRule type="expression" dxfId="1715" priority="5105">
      <formula>AND(BK$72&lt;&gt;"FS",BK$72&lt;&gt;"F",BK$72&lt;&gt;"Fiber",BK$72&lt;&gt;"S",BK$72&lt;&gt;"STD",BK$72&lt;&gt;"D",BK$72&lt;&gt;"DIS",BK$72&lt;&gt;"M",BK$72&lt;&gt;"MADI",BK$72&lt;&gt;"",BK$72&lt;&gt;" ",BK$72&lt;&gt;"A",BK$72&lt;&gt;"AES")</formula>
    </cfRule>
    <cfRule type="expression" dxfId="1714" priority="5106">
      <formula>OR(BK$72="",BK$72=" ")</formula>
    </cfRule>
    <cfRule type="expression" dxfId="1713" priority="5107">
      <formula>OR(BK$72="A",BK$72="AES")</formula>
    </cfRule>
    <cfRule type="expression" dxfId="1712" priority="5108">
      <formula>OR(BK$72="M",BK$72="MADI")</formula>
    </cfRule>
    <cfRule type="expression" dxfId="1711" priority="5109">
      <formula>OR(BK$72="D",BK$72="DIS")</formula>
    </cfRule>
    <cfRule type="expression" dxfId="1710" priority="5110">
      <formula>OR(BK$72="S",BK$72="STD")</formula>
    </cfRule>
  </conditionalFormatting>
  <conditionalFormatting sqref="BI6:BI41">
    <cfRule type="expression" dxfId="1709" priority="2216">
      <formula>OR(BI$5="IPO",BI$5="IP out")</formula>
    </cfRule>
    <cfRule type="expression" dxfId="1708" priority="2218">
      <formula>(BI$5="M3")</formula>
    </cfRule>
    <cfRule type="expression" dxfId="1707" priority="2220">
      <formula>OR(BI$5="F",BI$5="Fiber")</formula>
    </cfRule>
    <cfRule type="expression" dxfId="1706" priority="2227">
      <formula>AND(BI$5&lt;&gt;"F",BI$5&lt;&gt;"Fiber",BI$5&lt;&gt;"S",BI$5&lt;&gt;"STD",BI$5&lt;&gt;"E",BI$5&lt;&gt;"EMB",BI$5&lt;&gt;"M",BI$5&lt;&gt;"MADI",BI$5&lt;&gt;"",BI$5&lt;&gt;" ",BI$5&lt;&gt;"A",BI$5&lt;&gt;"AES")</formula>
    </cfRule>
    <cfRule type="expression" dxfId="1705" priority="2228">
      <formula>OR(BI$5="",BI$5=" ")</formula>
    </cfRule>
    <cfRule type="expression" dxfId="1704" priority="2229">
      <formula>OR(BI$5="A",BI$5="AES")</formula>
    </cfRule>
    <cfRule type="expression" dxfId="1703" priority="2230">
      <formula>OR(BI$5="M",BI$5="MADI")</formula>
    </cfRule>
    <cfRule type="expression" dxfId="1702" priority="2231">
      <formula>OR(BI$5="E",BI$5="EMB")</formula>
    </cfRule>
    <cfRule type="expression" dxfId="1701" priority="2232">
      <formula>OR(BI$5="S",BI$5="STD")</formula>
    </cfRule>
  </conditionalFormatting>
  <conditionalFormatting sqref="BJ6:BJ41">
    <cfRule type="expression" dxfId="1700" priority="2215">
      <formula>OR(BI$5="IPO",BI$5="IP out")</formula>
    </cfRule>
    <cfRule type="expression" dxfId="1699" priority="2217">
      <formula>(BI$5="M3")</formula>
    </cfRule>
    <cfRule type="expression" dxfId="1698" priority="2219">
      <formula>OR(BI$5="F",BI$5="Fiber")</formula>
    </cfRule>
    <cfRule type="expression" dxfId="1697" priority="2221">
      <formula>AND(BI$5&lt;&gt;"F",BI$5&lt;&gt;"Fiber",BI$5&lt;&gt;"S",BI$5&lt;&gt;"STD",BI$5&lt;&gt;"E",BI$5&lt;&gt;"EMB",BI$5&lt;&gt;"M",BI$5&lt;&gt;"MADI",BI$5&lt;&gt;"",BI$5&lt;&gt;" ",BI$5&lt;&gt;"A",BI$5&lt;&gt;"AES")</formula>
    </cfRule>
    <cfRule type="expression" dxfId="1696" priority="2222">
      <formula>OR(BI$5="",BI$5=" ")</formula>
    </cfRule>
    <cfRule type="expression" dxfId="1695" priority="2223">
      <formula>OR(BI$5="A",BI$5="AES")</formula>
    </cfRule>
    <cfRule type="expression" dxfId="1694" priority="2224">
      <formula>OR(BI$5="M",BI$5="MADI")</formula>
    </cfRule>
    <cfRule type="expression" dxfId="1693" priority="2225">
      <formula>OR(BI$5="E",BI$5="EMB")</formula>
    </cfRule>
    <cfRule type="expression" dxfId="1692" priority="2226">
      <formula>OR(BI$5="S",BI$5="STD")</formula>
    </cfRule>
  </conditionalFormatting>
  <conditionalFormatting sqref="BG6:BG41">
    <cfRule type="expression" dxfId="1691" priority="2198">
      <formula>OR(BG$5="IPO",BG$5="IP out")</formula>
    </cfRule>
    <cfRule type="expression" dxfId="1690" priority="2200">
      <formula>(BG$5="M3")</formula>
    </cfRule>
    <cfRule type="expression" dxfId="1689" priority="2202">
      <formula>OR(BG$5="F",BG$5="Fiber")</formula>
    </cfRule>
    <cfRule type="expression" dxfId="1688" priority="2209">
      <formula>AND(BG$5&lt;&gt;"F",BG$5&lt;&gt;"Fiber",BG$5&lt;&gt;"S",BG$5&lt;&gt;"STD",BG$5&lt;&gt;"E",BG$5&lt;&gt;"EMB",BG$5&lt;&gt;"M",BG$5&lt;&gt;"MADI",BG$5&lt;&gt;"",BG$5&lt;&gt;" ",BG$5&lt;&gt;"A",BG$5&lt;&gt;"AES")</formula>
    </cfRule>
    <cfRule type="expression" dxfId="1687" priority="2210">
      <formula>OR(BG$5="",BG$5=" ")</formula>
    </cfRule>
    <cfRule type="expression" dxfId="1686" priority="2211">
      <formula>OR(BG$5="A",BG$5="AES")</formula>
    </cfRule>
    <cfRule type="expression" dxfId="1685" priority="2212">
      <formula>OR(BG$5="M",BG$5="MADI")</formula>
    </cfRule>
    <cfRule type="expression" dxfId="1684" priority="2213">
      <formula>OR(BG$5="E",BG$5="EMB")</formula>
    </cfRule>
    <cfRule type="expression" dxfId="1683" priority="2214">
      <formula>OR(BG$5="S",BG$5="STD")</formula>
    </cfRule>
  </conditionalFormatting>
  <conditionalFormatting sqref="BH6:BH41">
    <cfRule type="expression" dxfId="1682" priority="2197">
      <formula>OR(BG$5="IPO",BG$5="IP out")</formula>
    </cfRule>
    <cfRule type="expression" dxfId="1681" priority="2199">
      <formula>(BG$5="M3")</formula>
    </cfRule>
    <cfRule type="expression" dxfId="1680" priority="2201">
      <formula>OR(BG$5="F",BG$5="Fiber")</formula>
    </cfRule>
    <cfRule type="expression" dxfId="1679" priority="2203">
      <formula>AND(BG$5&lt;&gt;"F",BG$5&lt;&gt;"Fiber",BG$5&lt;&gt;"S",BG$5&lt;&gt;"STD",BG$5&lt;&gt;"E",BG$5&lt;&gt;"EMB",BG$5&lt;&gt;"M",BG$5&lt;&gt;"MADI",BG$5&lt;&gt;"",BG$5&lt;&gt;" ",BG$5&lt;&gt;"A",BG$5&lt;&gt;"AES")</formula>
    </cfRule>
    <cfRule type="expression" dxfId="1678" priority="2204">
      <formula>OR(BG$5="",BG$5=" ")</formula>
    </cfRule>
    <cfRule type="expression" dxfId="1677" priority="2205">
      <formula>OR(BG$5="A",BG$5="AES")</formula>
    </cfRule>
    <cfRule type="expression" dxfId="1676" priority="2206">
      <formula>OR(BG$5="M",BG$5="MADI")</formula>
    </cfRule>
    <cfRule type="expression" dxfId="1675" priority="2207">
      <formula>OR(BG$5="E",BG$5="EMB")</formula>
    </cfRule>
    <cfRule type="expression" dxfId="1674" priority="2208">
      <formula>OR(BG$5="S",BG$5="STD")</formula>
    </cfRule>
  </conditionalFormatting>
  <conditionalFormatting sqref="BE6:BE41">
    <cfRule type="expression" dxfId="1673" priority="2180">
      <formula>OR(BE$5="IPO",BE$5="IP out")</formula>
    </cfRule>
    <cfRule type="expression" dxfId="1672" priority="2182">
      <formula>(BE$5="M3")</formula>
    </cfRule>
    <cfRule type="expression" dxfId="1671" priority="2184">
      <formula>OR(BE$5="F",BE$5="Fiber")</formula>
    </cfRule>
    <cfRule type="expression" dxfId="1670" priority="2191">
      <formula>AND(BE$5&lt;&gt;"F",BE$5&lt;&gt;"Fiber",BE$5&lt;&gt;"S",BE$5&lt;&gt;"STD",BE$5&lt;&gt;"E",BE$5&lt;&gt;"EMB",BE$5&lt;&gt;"M",BE$5&lt;&gt;"MADI",BE$5&lt;&gt;"",BE$5&lt;&gt;" ",BE$5&lt;&gt;"A",BE$5&lt;&gt;"AES")</formula>
    </cfRule>
    <cfRule type="expression" dxfId="1669" priority="2192">
      <formula>OR(BE$5="",BE$5=" ")</formula>
    </cfRule>
    <cfRule type="expression" dxfId="1668" priority="2193">
      <formula>OR(BE$5="A",BE$5="AES")</formula>
    </cfRule>
    <cfRule type="expression" dxfId="1667" priority="2194">
      <formula>OR(BE$5="M",BE$5="MADI")</formula>
    </cfRule>
    <cfRule type="expression" dxfId="1666" priority="2195">
      <formula>OR(BE$5="E",BE$5="EMB")</formula>
    </cfRule>
    <cfRule type="expression" dxfId="1665" priority="2196">
      <formula>OR(BE$5="S",BE$5="STD")</formula>
    </cfRule>
  </conditionalFormatting>
  <conditionalFormatting sqref="BF6:BF41">
    <cfRule type="expression" dxfId="1664" priority="2179">
      <formula>OR(BE$5="IPO",BE$5="IP out")</formula>
    </cfRule>
    <cfRule type="expression" dxfId="1663" priority="2181">
      <formula>(BE$5="M3")</formula>
    </cfRule>
    <cfRule type="expression" dxfId="1662" priority="2183">
      <formula>OR(BE$5="F",BE$5="Fiber")</formula>
    </cfRule>
    <cfRule type="expression" dxfId="1661" priority="2185">
      <formula>AND(BE$5&lt;&gt;"F",BE$5&lt;&gt;"Fiber",BE$5&lt;&gt;"S",BE$5&lt;&gt;"STD",BE$5&lt;&gt;"E",BE$5&lt;&gt;"EMB",BE$5&lt;&gt;"M",BE$5&lt;&gt;"MADI",BE$5&lt;&gt;"",BE$5&lt;&gt;" ",BE$5&lt;&gt;"A",BE$5&lt;&gt;"AES")</formula>
    </cfRule>
    <cfRule type="expression" dxfId="1660" priority="2186">
      <formula>OR(BE$5="",BE$5=" ")</formula>
    </cfRule>
    <cfRule type="expression" dxfId="1659" priority="2187">
      <formula>OR(BE$5="A",BE$5="AES")</formula>
    </cfRule>
    <cfRule type="expression" dxfId="1658" priority="2188">
      <formula>OR(BE$5="M",BE$5="MADI")</formula>
    </cfRule>
    <cfRule type="expression" dxfId="1657" priority="2189">
      <formula>OR(BE$5="E",BE$5="EMB")</formula>
    </cfRule>
    <cfRule type="expression" dxfId="1656" priority="2190">
      <formula>OR(BE$5="S",BE$5="STD")</formula>
    </cfRule>
  </conditionalFormatting>
  <conditionalFormatting sqref="BC6:BC41">
    <cfRule type="expression" dxfId="1655" priority="2162">
      <formula>OR(BC$5="IPO",BC$5="IP out")</formula>
    </cfRule>
    <cfRule type="expression" dxfId="1654" priority="2164">
      <formula>(BC$5="M3")</formula>
    </cfRule>
    <cfRule type="expression" dxfId="1653" priority="2166">
      <formula>OR(BC$5="F",BC$5="Fiber")</formula>
    </cfRule>
    <cfRule type="expression" dxfId="1652" priority="2173">
      <formula>AND(BC$5&lt;&gt;"F",BC$5&lt;&gt;"Fiber",BC$5&lt;&gt;"S",BC$5&lt;&gt;"STD",BC$5&lt;&gt;"E",BC$5&lt;&gt;"EMB",BC$5&lt;&gt;"M",BC$5&lt;&gt;"MADI",BC$5&lt;&gt;"",BC$5&lt;&gt;" ",BC$5&lt;&gt;"A",BC$5&lt;&gt;"AES")</formula>
    </cfRule>
    <cfRule type="expression" dxfId="1651" priority="2174">
      <formula>OR(BC$5="",BC$5=" ")</formula>
    </cfRule>
    <cfRule type="expression" dxfId="1650" priority="2175">
      <formula>OR(BC$5="A",BC$5="AES")</formula>
    </cfRule>
    <cfRule type="expression" dxfId="1649" priority="2176">
      <formula>OR(BC$5="M",BC$5="MADI")</formula>
    </cfRule>
    <cfRule type="expression" dxfId="1648" priority="2177">
      <formula>OR(BC$5="E",BC$5="EMB")</formula>
    </cfRule>
    <cfRule type="expression" dxfId="1647" priority="2178">
      <formula>OR(BC$5="S",BC$5="STD")</formula>
    </cfRule>
  </conditionalFormatting>
  <conditionalFormatting sqref="BD6:BD41">
    <cfRule type="expression" dxfId="1646" priority="2161">
      <formula>OR(BC$5="IPO",BC$5="IP out")</formula>
    </cfRule>
    <cfRule type="expression" dxfId="1645" priority="2163">
      <formula>(BC$5="M3")</formula>
    </cfRule>
    <cfRule type="expression" dxfId="1644" priority="2165">
      <formula>OR(BC$5="F",BC$5="Fiber")</formula>
    </cfRule>
    <cfRule type="expression" dxfId="1643" priority="2167">
      <formula>AND(BC$5&lt;&gt;"F",BC$5&lt;&gt;"Fiber",BC$5&lt;&gt;"S",BC$5&lt;&gt;"STD",BC$5&lt;&gt;"E",BC$5&lt;&gt;"EMB",BC$5&lt;&gt;"M",BC$5&lt;&gt;"MADI",BC$5&lt;&gt;"",BC$5&lt;&gt;" ",BC$5&lt;&gt;"A",BC$5&lt;&gt;"AES")</formula>
    </cfRule>
    <cfRule type="expression" dxfId="1642" priority="2168">
      <formula>OR(BC$5="",BC$5=" ")</formula>
    </cfRule>
    <cfRule type="expression" dxfId="1641" priority="2169">
      <formula>OR(BC$5="A",BC$5="AES")</formula>
    </cfRule>
    <cfRule type="expression" dxfId="1640" priority="2170">
      <formula>OR(BC$5="M",BC$5="MADI")</formula>
    </cfRule>
    <cfRule type="expression" dxfId="1639" priority="2171">
      <formula>OR(BC$5="E",BC$5="EMB")</formula>
    </cfRule>
    <cfRule type="expression" dxfId="1638" priority="2172">
      <formula>OR(BC$5="S",BC$5="STD")</formula>
    </cfRule>
  </conditionalFormatting>
  <conditionalFormatting sqref="BA6:BA41">
    <cfRule type="expression" dxfId="1637" priority="2144">
      <formula>OR(BA$5="IPO",BA$5="IP out")</formula>
    </cfRule>
    <cfRule type="expression" dxfId="1636" priority="2146">
      <formula>(BA$5="M3")</formula>
    </cfRule>
    <cfRule type="expression" dxfId="1635" priority="2148">
      <formula>OR(BA$5="F",BA$5="Fiber")</formula>
    </cfRule>
    <cfRule type="expression" dxfId="1634" priority="2155">
      <formula>AND(BA$5&lt;&gt;"F",BA$5&lt;&gt;"Fiber",BA$5&lt;&gt;"S",BA$5&lt;&gt;"STD",BA$5&lt;&gt;"E",BA$5&lt;&gt;"EMB",BA$5&lt;&gt;"M",BA$5&lt;&gt;"MADI",BA$5&lt;&gt;"",BA$5&lt;&gt;" ",BA$5&lt;&gt;"A",BA$5&lt;&gt;"AES")</formula>
    </cfRule>
    <cfRule type="expression" dxfId="1633" priority="2156">
      <formula>OR(BA$5="",BA$5=" ")</formula>
    </cfRule>
    <cfRule type="expression" dxfId="1632" priority="2157">
      <formula>OR(BA$5="A",BA$5="AES")</formula>
    </cfRule>
    <cfRule type="expression" dxfId="1631" priority="2158">
      <formula>OR(BA$5="M",BA$5="MADI")</formula>
    </cfRule>
    <cfRule type="expression" dxfId="1630" priority="2159">
      <formula>OR(BA$5="E",BA$5="EMB")</formula>
    </cfRule>
    <cfRule type="expression" dxfId="1629" priority="2160">
      <formula>OR(BA$5="S",BA$5="STD")</formula>
    </cfRule>
  </conditionalFormatting>
  <conditionalFormatting sqref="BB6:BB41">
    <cfRule type="expression" dxfId="1628" priority="2143">
      <formula>OR(BA$5="IPO",BA$5="IP out")</formula>
    </cfRule>
    <cfRule type="expression" dxfId="1627" priority="2145">
      <formula>(BA$5="M3")</formula>
    </cfRule>
    <cfRule type="expression" dxfId="1626" priority="2147">
      <formula>OR(BA$5="F",BA$5="Fiber")</formula>
    </cfRule>
    <cfRule type="expression" dxfId="1625" priority="2149">
      <formula>AND(BA$5&lt;&gt;"F",BA$5&lt;&gt;"Fiber",BA$5&lt;&gt;"S",BA$5&lt;&gt;"STD",BA$5&lt;&gt;"E",BA$5&lt;&gt;"EMB",BA$5&lt;&gt;"M",BA$5&lt;&gt;"MADI",BA$5&lt;&gt;"",BA$5&lt;&gt;" ",BA$5&lt;&gt;"A",BA$5&lt;&gt;"AES")</formula>
    </cfRule>
    <cfRule type="expression" dxfId="1624" priority="2150">
      <formula>OR(BA$5="",BA$5=" ")</formula>
    </cfRule>
    <cfRule type="expression" dxfId="1623" priority="2151">
      <formula>OR(BA$5="A",BA$5="AES")</formula>
    </cfRule>
    <cfRule type="expression" dxfId="1622" priority="2152">
      <formula>OR(BA$5="M",BA$5="MADI")</formula>
    </cfRule>
    <cfRule type="expression" dxfId="1621" priority="2153">
      <formula>OR(BA$5="E",BA$5="EMB")</formula>
    </cfRule>
    <cfRule type="expression" dxfId="1620" priority="2154">
      <formula>OR(BA$5="S",BA$5="STD")</formula>
    </cfRule>
  </conditionalFormatting>
  <conditionalFormatting sqref="AY6:AY41">
    <cfRule type="expression" dxfId="1619" priority="2126">
      <formula>OR(AY$5="IPO",AY$5="IP out")</formula>
    </cfRule>
    <cfRule type="expression" dxfId="1618" priority="2128">
      <formula>(AY$5="M3")</formula>
    </cfRule>
    <cfRule type="expression" dxfId="1617" priority="2130">
      <formula>OR(AY$5="F",AY$5="Fiber")</formula>
    </cfRule>
    <cfRule type="expression" dxfId="1616" priority="2137">
      <formula>AND(AY$5&lt;&gt;"F",AY$5&lt;&gt;"Fiber",AY$5&lt;&gt;"S",AY$5&lt;&gt;"STD",AY$5&lt;&gt;"E",AY$5&lt;&gt;"EMB",AY$5&lt;&gt;"M",AY$5&lt;&gt;"MADI",AY$5&lt;&gt;"",AY$5&lt;&gt;" ",AY$5&lt;&gt;"A",AY$5&lt;&gt;"AES")</formula>
    </cfRule>
    <cfRule type="expression" dxfId="1615" priority="2138">
      <formula>OR(AY$5="",AY$5=" ")</formula>
    </cfRule>
    <cfRule type="expression" dxfId="1614" priority="2139">
      <formula>OR(AY$5="A",AY$5="AES")</formula>
    </cfRule>
    <cfRule type="expression" dxfId="1613" priority="2140">
      <formula>OR(AY$5="M",AY$5="MADI")</formula>
    </cfRule>
    <cfRule type="expression" dxfId="1612" priority="2141">
      <formula>OR(AY$5="E",AY$5="EMB")</formula>
    </cfRule>
    <cfRule type="expression" dxfId="1611" priority="2142">
      <formula>OR(AY$5="S",AY$5="STD")</formula>
    </cfRule>
  </conditionalFormatting>
  <conditionalFormatting sqref="AZ6:AZ41">
    <cfRule type="expression" dxfId="1610" priority="2125">
      <formula>OR(AY$5="IPO",AY$5="IP out")</formula>
    </cfRule>
    <cfRule type="expression" dxfId="1609" priority="2127">
      <formula>(AY$5="M3")</formula>
    </cfRule>
    <cfRule type="expression" dxfId="1608" priority="2129">
      <formula>OR(AY$5="F",AY$5="Fiber")</formula>
    </cfRule>
    <cfRule type="expression" dxfId="1607" priority="2131">
      <formula>AND(AY$5&lt;&gt;"F",AY$5&lt;&gt;"Fiber",AY$5&lt;&gt;"S",AY$5&lt;&gt;"STD",AY$5&lt;&gt;"E",AY$5&lt;&gt;"EMB",AY$5&lt;&gt;"M",AY$5&lt;&gt;"MADI",AY$5&lt;&gt;"",AY$5&lt;&gt;" ",AY$5&lt;&gt;"A",AY$5&lt;&gt;"AES")</formula>
    </cfRule>
    <cfRule type="expression" dxfId="1606" priority="2132">
      <formula>OR(AY$5="",AY$5=" ")</formula>
    </cfRule>
    <cfRule type="expression" dxfId="1605" priority="2133">
      <formula>OR(AY$5="A",AY$5="AES")</formula>
    </cfRule>
    <cfRule type="expression" dxfId="1604" priority="2134">
      <formula>OR(AY$5="M",AY$5="MADI")</formula>
    </cfRule>
    <cfRule type="expression" dxfId="1603" priority="2135">
      <formula>OR(AY$5="E",AY$5="EMB")</formula>
    </cfRule>
    <cfRule type="expression" dxfId="1602" priority="2136">
      <formula>OR(AY$5="S",AY$5="STD")</formula>
    </cfRule>
  </conditionalFormatting>
  <conditionalFormatting sqref="AW6:AW41">
    <cfRule type="expression" dxfId="1601" priority="2108">
      <formula>OR(AW$5="IPO",AW$5="IP out")</formula>
    </cfRule>
    <cfRule type="expression" dxfId="1600" priority="2110">
      <formula>(AW$5="M3")</formula>
    </cfRule>
    <cfRule type="expression" dxfId="1599" priority="2112">
      <formula>OR(AW$5="F",AW$5="Fiber")</formula>
    </cfRule>
    <cfRule type="expression" dxfId="1598" priority="2119">
      <formula>AND(AW$5&lt;&gt;"F",AW$5&lt;&gt;"Fiber",AW$5&lt;&gt;"S",AW$5&lt;&gt;"STD",AW$5&lt;&gt;"E",AW$5&lt;&gt;"EMB",AW$5&lt;&gt;"M",AW$5&lt;&gt;"MADI",AW$5&lt;&gt;"",AW$5&lt;&gt;" ",AW$5&lt;&gt;"A",AW$5&lt;&gt;"AES")</formula>
    </cfRule>
    <cfRule type="expression" dxfId="1597" priority="2120">
      <formula>OR(AW$5="",AW$5=" ")</formula>
    </cfRule>
    <cfRule type="expression" dxfId="1596" priority="2121">
      <formula>OR(AW$5="A",AW$5="AES")</formula>
    </cfRule>
    <cfRule type="expression" dxfId="1595" priority="2122">
      <formula>OR(AW$5="M",AW$5="MADI")</formula>
    </cfRule>
    <cfRule type="expression" dxfId="1594" priority="2123">
      <formula>OR(AW$5="E",AW$5="EMB")</formula>
    </cfRule>
    <cfRule type="expression" dxfId="1593" priority="2124">
      <formula>OR(AW$5="S",AW$5="STD")</formula>
    </cfRule>
  </conditionalFormatting>
  <conditionalFormatting sqref="AX6:AX41">
    <cfRule type="expression" dxfId="1592" priority="2107">
      <formula>OR(AW$5="IPO",AW$5="IP out")</formula>
    </cfRule>
    <cfRule type="expression" dxfId="1591" priority="2109">
      <formula>(AW$5="M3")</formula>
    </cfRule>
    <cfRule type="expression" dxfId="1590" priority="2111">
      <formula>OR(AW$5="F",AW$5="Fiber")</formula>
    </cfRule>
    <cfRule type="expression" dxfId="1589" priority="2113">
      <formula>AND(AW$5&lt;&gt;"F",AW$5&lt;&gt;"Fiber",AW$5&lt;&gt;"S",AW$5&lt;&gt;"STD",AW$5&lt;&gt;"E",AW$5&lt;&gt;"EMB",AW$5&lt;&gt;"M",AW$5&lt;&gt;"MADI",AW$5&lt;&gt;"",AW$5&lt;&gt;" ",AW$5&lt;&gt;"A",AW$5&lt;&gt;"AES")</formula>
    </cfRule>
    <cfRule type="expression" dxfId="1588" priority="2114">
      <formula>OR(AW$5="",AW$5=" ")</formula>
    </cfRule>
    <cfRule type="expression" dxfId="1587" priority="2115">
      <formula>OR(AW$5="A",AW$5="AES")</formula>
    </cfRule>
    <cfRule type="expression" dxfId="1586" priority="2116">
      <formula>OR(AW$5="M",AW$5="MADI")</formula>
    </cfRule>
    <cfRule type="expression" dxfId="1585" priority="2117">
      <formula>OR(AW$5="E",AW$5="EMB")</formula>
    </cfRule>
    <cfRule type="expression" dxfId="1584" priority="2118">
      <formula>OR(AW$5="S",AW$5="STD")</formula>
    </cfRule>
  </conditionalFormatting>
  <conditionalFormatting sqref="AU6:AU41">
    <cfRule type="expression" dxfId="1583" priority="2090">
      <formula>OR(AU$5="IPO",AU$5="IP out")</formula>
    </cfRule>
    <cfRule type="expression" dxfId="1582" priority="2092">
      <formula>(AU$5="M3")</formula>
    </cfRule>
    <cfRule type="expression" dxfId="1581" priority="2094">
      <formula>OR(AU$5="F",AU$5="Fiber")</formula>
    </cfRule>
    <cfRule type="expression" dxfId="1580" priority="2101">
      <formula>AND(AU$5&lt;&gt;"F",AU$5&lt;&gt;"Fiber",AU$5&lt;&gt;"S",AU$5&lt;&gt;"STD",AU$5&lt;&gt;"E",AU$5&lt;&gt;"EMB",AU$5&lt;&gt;"M",AU$5&lt;&gt;"MADI",AU$5&lt;&gt;"",AU$5&lt;&gt;" ",AU$5&lt;&gt;"A",AU$5&lt;&gt;"AES")</formula>
    </cfRule>
    <cfRule type="expression" dxfId="1579" priority="2102">
      <formula>OR(AU$5="",AU$5=" ")</formula>
    </cfRule>
    <cfRule type="expression" dxfId="1578" priority="2103">
      <formula>OR(AU$5="A",AU$5="AES")</formula>
    </cfRule>
    <cfRule type="expression" dxfId="1577" priority="2104">
      <formula>OR(AU$5="M",AU$5="MADI")</formula>
    </cfRule>
    <cfRule type="expression" dxfId="1576" priority="2105">
      <formula>OR(AU$5="E",AU$5="EMB")</formula>
    </cfRule>
    <cfRule type="expression" dxfId="1575" priority="2106">
      <formula>OR(AU$5="S",AU$5="STD")</formula>
    </cfRule>
  </conditionalFormatting>
  <conditionalFormatting sqref="AV6:AV41">
    <cfRule type="expression" dxfId="1574" priority="2089">
      <formula>OR(AU$5="IPO",AU$5="IP out")</formula>
    </cfRule>
    <cfRule type="expression" dxfId="1573" priority="2091">
      <formula>(AU$5="M3")</formula>
    </cfRule>
    <cfRule type="expression" dxfId="1572" priority="2093">
      <formula>OR(AU$5="F",AU$5="Fiber")</formula>
    </cfRule>
    <cfRule type="expression" dxfId="1571" priority="2095">
      <formula>AND(AU$5&lt;&gt;"F",AU$5&lt;&gt;"Fiber",AU$5&lt;&gt;"S",AU$5&lt;&gt;"STD",AU$5&lt;&gt;"E",AU$5&lt;&gt;"EMB",AU$5&lt;&gt;"M",AU$5&lt;&gt;"MADI",AU$5&lt;&gt;"",AU$5&lt;&gt;" ",AU$5&lt;&gt;"A",AU$5&lt;&gt;"AES")</formula>
    </cfRule>
    <cfRule type="expression" dxfId="1570" priority="2096">
      <formula>OR(AU$5="",AU$5=" ")</formula>
    </cfRule>
    <cfRule type="expression" dxfId="1569" priority="2097">
      <formula>OR(AU$5="A",AU$5="AES")</formula>
    </cfRule>
    <cfRule type="expression" dxfId="1568" priority="2098">
      <formula>OR(AU$5="M",AU$5="MADI")</formula>
    </cfRule>
    <cfRule type="expression" dxfId="1567" priority="2099">
      <formula>OR(AU$5="E",AU$5="EMB")</formula>
    </cfRule>
    <cfRule type="expression" dxfId="1566" priority="2100">
      <formula>OR(AU$5="S",AU$5="STD")</formula>
    </cfRule>
  </conditionalFormatting>
  <conditionalFormatting sqref="AS6:AS41">
    <cfRule type="expression" dxfId="1565" priority="2072">
      <formula>OR(AS$5="IPO",AS$5="IP out")</formula>
    </cfRule>
    <cfRule type="expression" dxfId="1564" priority="2074">
      <formula>(AS$5="M3")</formula>
    </cfRule>
    <cfRule type="expression" dxfId="1563" priority="2076">
      <formula>OR(AS$5="F",AS$5="Fiber")</formula>
    </cfRule>
    <cfRule type="expression" dxfId="1562" priority="2083">
      <formula>AND(AS$5&lt;&gt;"F",AS$5&lt;&gt;"Fiber",AS$5&lt;&gt;"S",AS$5&lt;&gt;"STD",AS$5&lt;&gt;"E",AS$5&lt;&gt;"EMB",AS$5&lt;&gt;"M",AS$5&lt;&gt;"MADI",AS$5&lt;&gt;"",AS$5&lt;&gt;" ",AS$5&lt;&gt;"A",AS$5&lt;&gt;"AES")</formula>
    </cfRule>
    <cfRule type="expression" dxfId="1561" priority="2084">
      <formula>OR(AS$5="",AS$5=" ")</formula>
    </cfRule>
    <cfRule type="expression" dxfId="1560" priority="2085">
      <formula>OR(AS$5="A",AS$5="AES")</formula>
    </cfRule>
    <cfRule type="expression" dxfId="1559" priority="2086">
      <formula>OR(AS$5="M",AS$5="MADI")</formula>
    </cfRule>
    <cfRule type="expression" dxfId="1558" priority="2087">
      <formula>OR(AS$5="E",AS$5="EMB")</formula>
    </cfRule>
    <cfRule type="expression" dxfId="1557" priority="2088">
      <formula>OR(AS$5="S",AS$5="STD")</formula>
    </cfRule>
  </conditionalFormatting>
  <conditionalFormatting sqref="AT6:AT41">
    <cfRule type="expression" dxfId="1556" priority="2071">
      <formula>OR(AS$5="IPO",AS$5="IP out")</formula>
    </cfRule>
    <cfRule type="expression" dxfId="1555" priority="2073">
      <formula>(AS$5="M3")</formula>
    </cfRule>
    <cfRule type="expression" dxfId="1554" priority="2075">
      <formula>OR(AS$5="F",AS$5="Fiber")</formula>
    </cfRule>
    <cfRule type="expression" dxfId="1553" priority="2077">
      <formula>AND(AS$5&lt;&gt;"F",AS$5&lt;&gt;"Fiber",AS$5&lt;&gt;"S",AS$5&lt;&gt;"STD",AS$5&lt;&gt;"E",AS$5&lt;&gt;"EMB",AS$5&lt;&gt;"M",AS$5&lt;&gt;"MADI",AS$5&lt;&gt;"",AS$5&lt;&gt;" ",AS$5&lt;&gt;"A",AS$5&lt;&gt;"AES")</formula>
    </cfRule>
    <cfRule type="expression" dxfId="1552" priority="2078">
      <formula>OR(AS$5="",AS$5=" ")</formula>
    </cfRule>
    <cfRule type="expression" dxfId="1551" priority="2079">
      <formula>OR(AS$5="A",AS$5="AES")</formula>
    </cfRule>
    <cfRule type="expression" dxfId="1550" priority="2080">
      <formula>OR(AS$5="M",AS$5="MADI")</formula>
    </cfRule>
    <cfRule type="expression" dxfId="1549" priority="2081">
      <formula>OR(AS$5="E",AS$5="EMB")</formula>
    </cfRule>
    <cfRule type="expression" dxfId="1548" priority="2082">
      <formula>OR(AS$5="S",AS$5="STD")</formula>
    </cfRule>
  </conditionalFormatting>
  <conditionalFormatting sqref="AQ6:AQ41">
    <cfRule type="expression" dxfId="1547" priority="2054">
      <formula>OR(AQ$5="IPO",AQ$5="IP out")</formula>
    </cfRule>
    <cfRule type="expression" dxfId="1546" priority="2056">
      <formula>(AQ$5="M3")</formula>
    </cfRule>
    <cfRule type="expression" dxfId="1545" priority="2058">
      <formula>OR(AQ$5="F",AQ$5="Fiber")</formula>
    </cfRule>
    <cfRule type="expression" dxfId="1544" priority="2065">
      <formula>AND(AQ$5&lt;&gt;"F",AQ$5&lt;&gt;"Fiber",AQ$5&lt;&gt;"S",AQ$5&lt;&gt;"STD",AQ$5&lt;&gt;"E",AQ$5&lt;&gt;"EMB",AQ$5&lt;&gt;"M",AQ$5&lt;&gt;"MADI",AQ$5&lt;&gt;"",AQ$5&lt;&gt;" ",AQ$5&lt;&gt;"A",AQ$5&lt;&gt;"AES")</formula>
    </cfRule>
    <cfRule type="expression" dxfId="1543" priority="2066">
      <formula>OR(AQ$5="",AQ$5=" ")</formula>
    </cfRule>
    <cfRule type="expression" dxfId="1542" priority="2067">
      <formula>OR(AQ$5="A",AQ$5="AES")</formula>
    </cfRule>
    <cfRule type="expression" dxfId="1541" priority="2068">
      <formula>OR(AQ$5="M",AQ$5="MADI")</formula>
    </cfRule>
    <cfRule type="expression" dxfId="1540" priority="2069">
      <formula>OR(AQ$5="E",AQ$5="EMB")</formula>
    </cfRule>
    <cfRule type="expression" dxfId="1539" priority="2070">
      <formula>OR(AQ$5="S",AQ$5="STD")</formula>
    </cfRule>
  </conditionalFormatting>
  <conditionalFormatting sqref="AR6:AR41">
    <cfRule type="expression" dxfId="1538" priority="2053">
      <formula>OR(AQ$5="IPO",AQ$5="IP out")</formula>
    </cfRule>
    <cfRule type="expression" dxfId="1537" priority="2055">
      <formula>(AQ$5="M3")</formula>
    </cfRule>
    <cfRule type="expression" dxfId="1536" priority="2057">
      <formula>OR(AQ$5="F",AQ$5="Fiber")</formula>
    </cfRule>
    <cfRule type="expression" dxfId="1535" priority="2059">
      <formula>AND(AQ$5&lt;&gt;"F",AQ$5&lt;&gt;"Fiber",AQ$5&lt;&gt;"S",AQ$5&lt;&gt;"STD",AQ$5&lt;&gt;"E",AQ$5&lt;&gt;"EMB",AQ$5&lt;&gt;"M",AQ$5&lt;&gt;"MADI",AQ$5&lt;&gt;"",AQ$5&lt;&gt;" ",AQ$5&lt;&gt;"A",AQ$5&lt;&gt;"AES")</formula>
    </cfRule>
    <cfRule type="expression" dxfId="1534" priority="2060">
      <formula>OR(AQ$5="",AQ$5=" ")</formula>
    </cfRule>
    <cfRule type="expression" dxfId="1533" priority="2061">
      <formula>OR(AQ$5="A",AQ$5="AES")</formula>
    </cfRule>
    <cfRule type="expression" dxfId="1532" priority="2062">
      <formula>OR(AQ$5="M",AQ$5="MADI")</formula>
    </cfRule>
    <cfRule type="expression" dxfId="1531" priority="2063">
      <formula>OR(AQ$5="E",AQ$5="EMB")</formula>
    </cfRule>
    <cfRule type="expression" dxfId="1530" priority="2064">
      <formula>OR(AQ$5="S",AQ$5="STD")</formula>
    </cfRule>
  </conditionalFormatting>
  <conditionalFormatting sqref="AO6:AO41">
    <cfRule type="expression" dxfId="1529" priority="2036">
      <formula>OR(AO$5="IPO",AO$5="IP out")</formula>
    </cfRule>
    <cfRule type="expression" dxfId="1528" priority="2038">
      <formula>(AO$5="M3")</formula>
    </cfRule>
    <cfRule type="expression" dxfId="1527" priority="2040">
      <formula>OR(AO$5="F",AO$5="Fiber")</formula>
    </cfRule>
    <cfRule type="expression" dxfId="1526" priority="2047">
      <formula>AND(AO$5&lt;&gt;"F",AO$5&lt;&gt;"Fiber",AO$5&lt;&gt;"S",AO$5&lt;&gt;"STD",AO$5&lt;&gt;"E",AO$5&lt;&gt;"EMB",AO$5&lt;&gt;"M",AO$5&lt;&gt;"MADI",AO$5&lt;&gt;"",AO$5&lt;&gt;" ",AO$5&lt;&gt;"A",AO$5&lt;&gt;"AES")</formula>
    </cfRule>
    <cfRule type="expression" dxfId="1525" priority="2048">
      <formula>OR(AO$5="",AO$5=" ")</formula>
    </cfRule>
    <cfRule type="expression" dxfId="1524" priority="2049">
      <formula>OR(AO$5="A",AO$5="AES")</formula>
    </cfRule>
    <cfRule type="expression" dxfId="1523" priority="2050">
      <formula>OR(AO$5="M",AO$5="MADI")</formula>
    </cfRule>
    <cfRule type="expression" dxfId="1522" priority="2051">
      <formula>OR(AO$5="E",AO$5="EMB")</formula>
    </cfRule>
    <cfRule type="expression" dxfId="1521" priority="2052">
      <formula>OR(AO$5="S",AO$5="STD")</formula>
    </cfRule>
  </conditionalFormatting>
  <conditionalFormatting sqref="AP6:AP41">
    <cfRule type="expression" dxfId="1520" priority="2035">
      <formula>OR(AO$5="IPO",AO$5="IP out")</formula>
    </cfRule>
    <cfRule type="expression" dxfId="1519" priority="2037">
      <formula>(AO$5="M3")</formula>
    </cfRule>
    <cfRule type="expression" dxfId="1518" priority="2039">
      <formula>OR(AO$5="F",AO$5="Fiber")</formula>
    </cfRule>
    <cfRule type="expression" dxfId="1517" priority="2041">
      <formula>AND(AO$5&lt;&gt;"F",AO$5&lt;&gt;"Fiber",AO$5&lt;&gt;"S",AO$5&lt;&gt;"STD",AO$5&lt;&gt;"E",AO$5&lt;&gt;"EMB",AO$5&lt;&gt;"M",AO$5&lt;&gt;"MADI",AO$5&lt;&gt;"",AO$5&lt;&gt;" ",AO$5&lt;&gt;"A",AO$5&lt;&gt;"AES")</formula>
    </cfRule>
    <cfRule type="expression" dxfId="1516" priority="2042">
      <formula>OR(AO$5="",AO$5=" ")</formula>
    </cfRule>
    <cfRule type="expression" dxfId="1515" priority="2043">
      <formula>OR(AO$5="A",AO$5="AES")</formula>
    </cfRule>
    <cfRule type="expression" dxfId="1514" priority="2044">
      <formula>OR(AO$5="M",AO$5="MADI")</formula>
    </cfRule>
    <cfRule type="expression" dxfId="1513" priority="2045">
      <formula>OR(AO$5="E",AO$5="EMB")</formula>
    </cfRule>
    <cfRule type="expression" dxfId="1512" priority="2046">
      <formula>OR(AO$5="S",AO$5="STD")</formula>
    </cfRule>
  </conditionalFormatting>
  <conditionalFormatting sqref="AM6:AM41">
    <cfRule type="expression" dxfId="1511" priority="2018">
      <formula>OR(AM$5="IPO",AM$5="IP out")</formula>
    </cfRule>
    <cfRule type="expression" dxfId="1510" priority="2020">
      <formula>(AM$5="M3")</formula>
    </cfRule>
    <cfRule type="expression" dxfId="1509" priority="2022">
      <formula>OR(AM$5="F",AM$5="Fiber")</formula>
    </cfRule>
    <cfRule type="expression" dxfId="1508" priority="2029">
      <formula>AND(AM$5&lt;&gt;"F",AM$5&lt;&gt;"Fiber",AM$5&lt;&gt;"S",AM$5&lt;&gt;"STD",AM$5&lt;&gt;"E",AM$5&lt;&gt;"EMB",AM$5&lt;&gt;"M",AM$5&lt;&gt;"MADI",AM$5&lt;&gt;"",AM$5&lt;&gt;" ",AM$5&lt;&gt;"A",AM$5&lt;&gt;"AES")</formula>
    </cfRule>
    <cfRule type="expression" dxfId="1507" priority="2030">
      <formula>OR(AM$5="",AM$5=" ")</formula>
    </cfRule>
    <cfRule type="expression" dxfId="1506" priority="2031">
      <formula>OR(AM$5="A",AM$5="AES")</formula>
    </cfRule>
    <cfRule type="expression" dxfId="1505" priority="2032">
      <formula>OR(AM$5="M",AM$5="MADI")</formula>
    </cfRule>
    <cfRule type="expression" dxfId="1504" priority="2033">
      <formula>OR(AM$5="E",AM$5="EMB")</formula>
    </cfRule>
    <cfRule type="expression" dxfId="1503" priority="2034">
      <formula>OR(AM$5="S",AM$5="STD")</formula>
    </cfRule>
  </conditionalFormatting>
  <conditionalFormatting sqref="AN6:AN41">
    <cfRule type="expression" dxfId="1502" priority="2017">
      <formula>OR(AM$5="IPO",AM$5="IP out")</formula>
    </cfRule>
    <cfRule type="expression" dxfId="1501" priority="2019">
      <formula>(AM$5="M3")</formula>
    </cfRule>
    <cfRule type="expression" dxfId="1500" priority="2021">
      <formula>OR(AM$5="F",AM$5="Fiber")</formula>
    </cfRule>
    <cfRule type="expression" dxfId="1499" priority="2023">
      <formula>AND(AM$5&lt;&gt;"F",AM$5&lt;&gt;"Fiber",AM$5&lt;&gt;"S",AM$5&lt;&gt;"STD",AM$5&lt;&gt;"E",AM$5&lt;&gt;"EMB",AM$5&lt;&gt;"M",AM$5&lt;&gt;"MADI",AM$5&lt;&gt;"",AM$5&lt;&gt;" ",AM$5&lt;&gt;"A",AM$5&lt;&gt;"AES")</formula>
    </cfRule>
    <cfRule type="expression" dxfId="1498" priority="2024">
      <formula>OR(AM$5="",AM$5=" ")</formula>
    </cfRule>
    <cfRule type="expression" dxfId="1497" priority="2025">
      <formula>OR(AM$5="A",AM$5="AES")</formula>
    </cfRule>
    <cfRule type="expression" dxfId="1496" priority="2026">
      <formula>OR(AM$5="M",AM$5="MADI")</formula>
    </cfRule>
    <cfRule type="expression" dxfId="1495" priority="2027">
      <formula>OR(AM$5="E",AM$5="EMB")</formula>
    </cfRule>
    <cfRule type="expression" dxfId="1494" priority="2028">
      <formula>OR(AM$5="S",AM$5="STD")</formula>
    </cfRule>
  </conditionalFormatting>
  <conditionalFormatting sqref="AK6:AK41">
    <cfRule type="expression" dxfId="1493" priority="2000">
      <formula>OR(AK$5="IPO",AK$5="IP out")</formula>
    </cfRule>
    <cfRule type="expression" dxfId="1492" priority="2002">
      <formula>(AK$5="M3")</formula>
    </cfRule>
    <cfRule type="expression" dxfId="1491" priority="2004">
      <formula>OR(AK$5="F",AK$5="Fiber")</formula>
    </cfRule>
    <cfRule type="expression" dxfId="1490" priority="2011">
      <formula>AND(AK$5&lt;&gt;"F",AK$5&lt;&gt;"Fiber",AK$5&lt;&gt;"S",AK$5&lt;&gt;"STD",AK$5&lt;&gt;"E",AK$5&lt;&gt;"EMB",AK$5&lt;&gt;"M",AK$5&lt;&gt;"MADI",AK$5&lt;&gt;"",AK$5&lt;&gt;" ",AK$5&lt;&gt;"A",AK$5&lt;&gt;"AES")</formula>
    </cfRule>
    <cfRule type="expression" dxfId="1489" priority="2012">
      <formula>OR(AK$5="",AK$5=" ")</formula>
    </cfRule>
    <cfRule type="expression" dxfId="1488" priority="2013">
      <formula>OR(AK$5="A",AK$5="AES")</formula>
    </cfRule>
    <cfRule type="expression" dxfId="1487" priority="2014">
      <formula>OR(AK$5="M",AK$5="MADI")</formula>
    </cfRule>
    <cfRule type="expression" dxfId="1486" priority="2015">
      <formula>OR(AK$5="E",AK$5="EMB")</formula>
    </cfRule>
    <cfRule type="expression" dxfId="1485" priority="2016">
      <formula>OR(AK$5="S",AK$5="STD")</formula>
    </cfRule>
  </conditionalFormatting>
  <conditionalFormatting sqref="AL6:AL41">
    <cfRule type="expression" dxfId="1484" priority="1999">
      <formula>OR(AK$5="IPO",AK$5="IP out")</formula>
    </cfRule>
    <cfRule type="expression" dxfId="1483" priority="2001">
      <formula>(AK$5="M3")</formula>
    </cfRule>
    <cfRule type="expression" dxfId="1482" priority="2003">
      <formula>OR(AK$5="F",AK$5="Fiber")</formula>
    </cfRule>
    <cfRule type="expression" dxfId="1481" priority="2005">
      <formula>AND(AK$5&lt;&gt;"F",AK$5&lt;&gt;"Fiber",AK$5&lt;&gt;"S",AK$5&lt;&gt;"STD",AK$5&lt;&gt;"E",AK$5&lt;&gt;"EMB",AK$5&lt;&gt;"M",AK$5&lt;&gt;"MADI",AK$5&lt;&gt;"",AK$5&lt;&gt;" ",AK$5&lt;&gt;"A",AK$5&lt;&gt;"AES")</formula>
    </cfRule>
    <cfRule type="expression" dxfId="1480" priority="2006">
      <formula>OR(AK$5="",AK$5=" ")</formula>
    </cfRule>
    <cfRule type="expression" dxfId="1479" priority="2007">
      <formula>OR(AK$5="A",AK$5="AES")</formula>
    </cfRule>
    <cfRule type="expression" dxfId="1478" priority="2008">
      <formula>OR(AK$5="M",AK$5="MADI")</formula>
    </cfRule>
    <cfRule type="expression" dxfId="1477" priority="2009">
      <formula>OR(AK$5="E",AK$5="EMB")</formula>
    </cfRule>
    <cfRule type="expression" dxfId="1476" priority="2010">
      <formula>OR(AK$5="S",AK$5="STD")</formula>
    </cfRule>
  </conditionalFormatting>
  <conditionalFormatting sqref="AI6:AI41">
    <cfRule type="expression" dxfId="1475" priority="1982">
      <formula>OR(AI$5="IPO",AI$5="IP out")</formula>
    </cfRule>
    <cfRule type="expression" dxfId="1474" priority="1984">
      <formula>(AI$5="M3")</formula>
    </cfRule>
    <cfRule type="expression" dxfId="1473" priority="1986">
      <formula>OR(AI$5="F",AI$5="Fiber")</formula>
    </cfRule>
    <cfRule type="expression" dxfId="1472" priority="1993">
      <formula>AND(AI$5&lt;&gt;"F",AI$5&lt;&gt;"Fiber",AI$5&lt;&gt;"S",AI$5&lt;&gt;"STD",AI$5&lt;&gt;"E",AI$5&lt;&gt;"EMB",AI$5&lt;&gt;"M",AI$5&lt;&gt;"MADI",AI$5&lt;&gt;"",AI$5&lt;&gt;" ",AI$5&lt;&gt;"A",AI$5&lt;&gt;"AES")</formula>
    </cfRule>
    <cfRule type="expression" dxfId="1471" priority="1994">
      <formula>OR(AI$5="",AI$5=" ")</formula>
    </cfRule>
    <cfRule type="expression" dxfId="1470" priority="1995">
      <formula>OR(AI$5="A",AI$5="AES")</formula>
    </cfRule>
    <cfRule type="expression" dxfId="1469" priority="1996">
      <formula>OR(AI$5="M",AI$5="MADI")</formula>
    </cfRule>
    <cfRule type="expression" dxfId="1468" priority="1997">
      <formula>OR(AI$5="E",AI$5="EMB")</formula>
    </cfRule>
    <cfRule type="expression" dxfId="1467" priority="1998">
      <formula>OR(AI$5="S",AI$5="STD")</formula>
    </cfRule>
  </conditionalFormatting>
  <conditionalFormatting sqref="AJ6:AJ41">
    <cfRule type="expression" dxfId="1466" priority="1981">
      <formula>OR(AI$5="IPO",AI$5="IP out")</formula>
    </cfRule>
    <cfRule type="expression" dxfId="1465" priority="1983">
      <formula>(AI$5="M3")</formula>
    </cfRule>
    <cfRule type="expression" dxfId="1464" priority="1985">
      <formula>OR(AI$5="F",AI$5="Fiber")</formula>
    </cfRule>
    <cfRule type="expression" dxfId="1463" priority="1987">
      <formula>AND(AI$5&lt;&gt;"F",AI$5&lt;&gt;"Fiber",AI$5&lt;&gt;"S",AI$5&lt;&gt;"STD",AI$5&lt;&gt;"E",AI$5&lt;&gt;"EMB",AI$5&lt;&gt;"M",AI$5&lt;&gt;"MADI",AI$5&lt;&gt;"",AI$5&lt;&gt;" ",AI$5&lt;&gt;"A",AI$5&lt;&gt;"AES")</formula>
    </cfRule>
    <cfRule type="expression" dxfId="1462" priority="1988">
      <formula>OR(AI$5="",AI$5=" ")</formula>
    </cfRule>
    <cfRule type="expression" dxfId="1461" priority="1989">
      <formula>OR(AI$5="A",AI$5="AES")</formula>
    </cfRule>
    <cfRule type="expression" dxfId="1460" priority="1990">
      <formula>OR(AI$5="M",AI$5="MADI")</formula>
    </cfRule>
    <cfRule type="expression" dxfId="1459" priority="1991">
      <formula>OR(AI$5="E",AI$5="EMB")</formula>
    </cfRule>
    <cfRule type="expression" dxfId="1458" priority="1992">
      <formula>OR(AI$5="S",AI$5="STD")</formula>
    </cfRule>
  </conditionalFormatting>
  <conditionalFormatting sqref="AG6:AG41">
    <cfRule type="expression" dxfId="1457" priority="1964">
      <formula>OR(AG$5="IPO",AG$5="IP out")</formula>
    </cfRule>
    <cfRule type="expression" dxfId="1456" priority="1966">
      <formula>(AG$5="M3")</formula>
    </cfRule>
    <cfRule type="expression" dxfId="1455" priority="1968">
      <formula>OR(AG$5="F",AG$5="Fiber")</formula>
    </cfRule>
    <cfRule type="expression" dxfId="1454" priority="1975">
      <formula>AND(AG$5&lt;&gt;"F",AG$5&lt;&gt;"Fiber",AG$5&lt;&gt;"S",AG$5&lt;&gt;"STD",AG$5&lt;&gt;"E",AG$5&lt;&gt;"EMB",AG$5&lt;&gt;"M",AG$5&lt;&gt;"MADI",AG$5&lt;&gt;"",AG$5&lt;&gt;" ",AG$5&lt;&gt;"A",AG$5&lt;&gt;"AES")</formula>
    </cfRule>
    <cfRule type="expression" dxfId="1453" priority="1976">
      <formula>OR(AG$5="",AG$5=" ")</formula>
    </cfRule>
    <cfRule type="expression" dxfId="1452" priority="1977">
      <formula>OR(AG$5="A",AG$5="AES")</formula>
    </cfRule>
    <cfRule type="expression" dxfId="1451" priority="1978">
      <formula>OR(AG$5="M",AG$5="MADI")</formula>
    </cfRule>
    <cfRule type="expression" dxfId="1450" priority="1979">
      <formula>OR(AG$5="E",AG$5="EMB")</formula>
    </cfRule>
    <cfRule type="expression" dxfId="1449" priority="1980">
      <formula>OR(AG$5="S",AG$5="STD")</formula>
    </cfRule>
  </conditionalFormatting>
  <conditionalFormatting sqref="AH6:AH41">
    <cfRule type="expression" dxfId="1448" priority="1963">
      <formula>OR(AG$5="IPO",AG$5="IP out")</formula>
    </cfRule>
    <cfRule type="expression" dxfId="1447" priority="1965">
      <formula>(AG$5="M3")</formula>
    </cfRule>
    <cfRule type="expression" dxfId="1446" priority="1967">
      <formula>OR(AG$5="F",AG$5="Fiber")</formula>
    </cfRule>
    <cfRule type="expression" dxfId="1445" priority="1969">
      <formula>AND(AG$5&lt;&gt;"F",AG$5&lt;&gt;"Fiber",AG$5&lt;&gt;"S",AG$5&lt;&gt;"STD",AG$5&lt;&gt;"E",AG$5&lt;&gt;"EMB",AG$5&lt;&gt;"M",AG$5&lt;&gt;"MADI",AG$5&lt;&gt;"",AG$5&lt;&gt;" ",AG$5&lt;&gt;"A",AG$5&lt;&gt;"AES")</formula>
    </cfRule>
    <cfRule type="expression" dxfId="1444" priority="1970">
      <formula>OR(AG$5="",AG$5=" ")</formula>
    </cfRule>
    <cfRule type="expression" dxfId="1443" priority="1971">
      <formula>OR(AG$5="A",AG$5="AES")</formula>
    </cfRule>
    <cfRule type="expression" dxfId="1442" priority="1972">
      <formula>OR(AG$5="M",AG$5="MADI")</formula>
    </cfRule>
    <cfRule type="expression" dxfId="1441" priority="1973">
      <formula>OR(AG$5="E",AG$5="EMB")</formula>
    </cfRule>
    <cfRule type="expression" dxfId="1440" priority="1974">
      <formula>OR(AG$5="S",AG$5="STD")</formula>
    </cfRule>
  </conditionalFormatting>
  <conditionalFormatting sqref="AE6:AE41">
    <cfRule type="expression" dxfId="1439" priority="1946">
      <formula>OR(AE$5="IPO",AE$5="IP out")</formula>
    </cfRule>
    <cfRule type="expression" dxfId="1438" priority="1948">
      <formula>(AE$5="M3")</formula>
    </cfRule>
    <cfRule type="expression" dxfId="1437" priority="1950">
      <formula>OR(AE$5="F",AE$5="Fiber")</formula>
    </cfRule>
    <cfRule type="expression" dxfId="1436" priority="1957">
      <formula>AND(AE$5&lt;&gt;"F",AE$5&lt;&gt;"Fiber",AE$5&lt;&gt;"S",AE$5&lt;&gt;"STD",AE$5&lt;&gt;"E",AE$5&lt;&gt;"EMB",AE$5&lt;&gt;"M",AE$5&lt;&gt;"MADI",AE$5&lt;&gt;"",AE$5&lt;&gt;" ",AE$5&lt;&gt;"A",AE$5&lt;&gt;"AES")</formula>
    </cfRule>
    <cfRule type="expression" dxfId="1435" priority="1958">
      <formula>OR(AE$5="",AE$5=" ")</formula>
    </cfRule>
    <cfRule type="expression" dxfId="1434" priority="1959">
      <formula>OR(AE$5="A",AE$5="AES")</formula>
    </cfRule>
    <cfRule type="expression" dxfId="1433" priority="1960">
      <formula>OR(AE$5="M",AE$5="MADI")</formula>
    </cfRule>
    <cfRule type="expression" dxfId="1432" priority="1961">
      <formula>OR(AE$5="E",AE$5="EMB")</formula>
    </cfRule>
    <cfRule type="expression" dxfId="1431" priority="1962">
      <formula>OR(AE$5="S",AE$5="STD")</formula>
    </cfRule>
  </conditionalFormatting>
  <conditionalFormatting sqref="AF6:AF41">
    <cfRule type="expression" dxfId="1430" priority="1945">
      <formula>OR(AE$5="IPO",AE$5="IP out")</formula>
    </cfRule>
    <cfRule type="expression" dxfId="1429" priority="1947">
      <formula>(AE$5="M3")</formula>
    </cfRule>
    <cfRule type="expression" dxfId="1428" priority="1949">
      <formula>OR(AE$5="F",AE$5="Fiber")</formula>
    </cfRule>
    <cfRule type="expression" dxfId="1427" priority="1951">
      <formula>AND(AE$5&lt;&gt;"F",AE$5&lt;&gt;"Fiber",AE$5&lt;&gt;"S",AE$5&lt;&gt;"STD",AE$5&lt;&gt;"E",AE$5&lt;&gt;"EMB",AE$5&lt;&gt;"M",AE$5&lt;&gt;"MADI",AE$5&lt;&gt;"",AE$5&lt;&gt;" ",AE$5&lt;&gt;"A",AE$5&lt;&gt;"AES")</formula>
    </cfRule>
    <cfRule type="expression" dxfId="1426" priority="1952">
      <formula>OR(AE$5="",AE$5=" ")</formula>
    </cfRule>
    <cfRule type="expression" dxfId="1425" priority="1953">
      <formula>OR(AE$5="A",AE$5="AES")</formula>
    </cfRule>
    <cfRule type="expression" dxfId="1424" priority="1954">
      <formula>OR(AE$5="M",AE$5="MADI")</formula>
    </cfRule>
    <cfRule type="expression" dxfId="1423" priority="1955">
      <formula>OR(AE$5="E",AE$5="EMB")</formula>
    </cfRule>
    <cfRule type="expression" dxfId="1422" priority="1956">
      <formula>OR(AE$5="S",AE$5="STD")</formula>
    </cfRule>
  </conditionalFormatting>
  <conditionalFormatting sqref="AC6:AC41">
    <cfRule type="expression" dxfId="1421" priority="1928">
      <formula>OR(AC$5="IPO",AC$5="IP out")</formula>
    </cfRule>
    <cfRule type="expression" dxfId="1420" priority="1930">
      <formula>(AC$5="M3")</formula>
    </cfRule>
    <cfRule type="expression" dxfId="1419" priority="1932">
      <formula>OR(AC$5="F",AC$5="Fiber")</formula>
    </cfRule>
    <cfRule type="expression" dxfId="1418" priority="1939">
      <formula>AND(AC$5&lt;&gt;"F",AC$5&lt;&gt;"Fiber",AC$5&lt;&gt;"S",AC$5&lt;&gt;"STD",AC$5&lt;&gt;"E",AC$5&lt;&gt;"EMB",AC$5&lt;&gt;"M",AC$5&lt;&gt;"MADI",AC$5&lt;&gt;"",AC$5&lt;&gt;" ",AC$5&lt;&gt;"A",AC$5&lt;&gt;"AES")</formula>
    </cfRule>
    <cfRule type="expression" dxfId="1417" priority="1940">
      <formula>OR(AC$5="",AC$5=" ")</formula>
    </cfRule>
    <cfRule type="expression" dxfId="1416" priority="1941">
      <formula>OR(AC$5="A",AC$5="AES")</formula>
    </cfRule>
    <cfRule type="expression" dxfId="1415" priority="1942">
      <formula>OR(AC$5="M",AC$5="MADI")</formula>
    </cfRule>
    <cfRule type="expression" dxfId="1414" priority="1943">
      <formula>OR(AC$5="E",AC$5="EMB")</formula>
    </cfRule>
    <cfRule type="expression" dxfId="1413" priority="1944">
      <formula>OR(AC$5="S",AC$5="STD")</formula>
    </cfRule>
  </conditionalFormatting>
  <conditionalFormatting sqref="AD6:AD41">
    <cfRule type="expression" dxfId="1412" priority="1927">
      <formula>OR(AC$5="IPO",AC$5="IP out")</formula>
    </cfRule>
    <cfRule type="expression" dxfId="1411" priority="1929">
      <formula>(AC$5="M3")</formula>
    </cfRule>
    <cfRule type="expression" dxfId="1410" priority="1931">
      <formula>OR(AC$5="F",AC$5="Fiber")</formula>
    </cfRule>
    <cfRule type="expression" dxfId="1409" priority="1933">
      <formula>AND(AC$5&lt;&gt;"F",AC$5&lt;&gt;"Fiber",AC$5&lt;&gt;"S",AC$5&lt;&gt;"STD",AC$5&lt;&gt;"E",AC$5&lt;&gt;"EMB",AC$5&lt;&gt;"M",AC$5&lt;&gt;"MADI",AC$5&lt;&gt;"",AC$5&lt;&gt;" ",AC$5&lt;&gt;"A",AC$5&lt;&gt;"AES")</formula>
    </cfRule>
    <cfRule type="expression" dxfId="1408" priority="1934">
      <formula>OR(AC$5="",AC$5=" ")</formula>
    </cfRule>
    <cfRule type="expression" dxfId="1407" priority="1935">
      <formula>OR(AC$5="A",AC$5="AES")</formula>
    </cfRule>
    <cfRule type="expression" dxfId="1406" priority="1936">
      <formula>OR(AC$5="M",AC$5="MADI")</formula>
    </cfRule>
    <cfRule type="expression" dxfId="1405" priority="1937">
      <formula>OR(AC$5="E",AC$5="EMB")</formula>
    </cfRule>
    <cfRule type="expression" dxfId="1404" priority="1938">
      <formula>OR(AC$5="S",AC$5="STD")</formula>
    </cfRule>
  </conditionalFormatting>
  <conditionalFormatting sqref="AA6:AA41">
    <cfRule type="expression" dxfId="1403" priority="1910">
      <formula>OR(AA$5="IPO",AA$5="IP out")</formula>
    </cfRule>
    <cfRule type="expression" dxfId="1402" priority="1912">
      <formula>(AA$5="M3")</formula>
    </cfRule>
    <cfRule type="expression" dxfId="1401" priority="1914">
      <formula>OR(AA$5="F",AA$5="Fiber")</formula>
    </cfRule>
    <cfRule type="expression" dxfId="1400" priority="1921">
      <formula>AND(AA$5&lt;&gt;"F",AA$5&lt;&gt;"Fiber",AA$5&lt;&gt;"S",AA$5&lt;&gt;"STD",AA$5&lt;&gt;"E",AA$5&lt;&gt;"EMB",AA$5&lt;&gt;"M",AA$5&lt;&gt;"MADI",AA$5&lt;&gt;"",AA$5&lt;&gt;" ",AA$5&lt;&gt;"A",AA$5&lt;&gt;"AES")</formula>
    </cfRule>
    <cfRule type="expression" dxfId="1399" priority="1922">
      <formula>OR(AA$5="",AA$5=" ")</formula>
    </cfRule>
    <cfRule type="expression" dxfId="1398" priority="1923">
      <formula>OR(AA$5="A",AA$5="AES")</formula>
    </cfRule>
    <cfRule type="expression" dxfId="1397" priority="1924">
      <formula>OR(AA$5="M",AA$5="MADI")</formula>
    </cfRule>
    <cfRule type="expression" dxfId="1396" priority="1925">
      <formula>OR(AA$5="E",AA$5="EMB")</formula>
    </cfRule>
    <cfRule type="expression" dxfId="1395" priority="1926">
      <formula>OR(AA$5="S",AA$5="STD")</formula>
    </cfRule>
  </conditionalFormatting>
  <conditionalFormatting sqref="AB6:AB41">
    <cfRule type="expression" dxfId="1394" priority="1909">
      <formula>OR(AA$5="IPO",AA$5="IP out")</formula>
    </cfRule>
    <cfRule type="expression" dxfId="1393" priority="1911">
      <formula>(AA$5="M3")</formula>
    </cfRule>
    <cfRule type="expression" dxfId="1392" priority="1913">
      <formula>OR(AA$5="F",AA$5="Fiber")</formula>
    </cfRule>
    <cfRule type="expression" dxfId="1391" priority="1915">
      <formula>AND(AA$5&lt;&gt;"F",AA$5&lt;&gt;"Fiber",AA$5&lt;&gt;"S",AA$5&lt;&gt;"STD",AA$5&lt;&gt;"E",AA$5&lt;&gt;"EMB",AA$5&lt;&gt;"M",AA$5&lt;&gt;"MADI",AA$5&lt;&gt;"",AA$5&lt;&gt;" ",AA$5&lt;&gt;"A",AA$5&lt;&gt;"AES")</formula>
    </cfRule>
    <cfRule type="expression" dxfId="1390" priority="1916">
      <formula>OR(AA$5="",AA$5=" ")</formula>
    </cfRule>
    <cfRule type="expression" dxfId="1389" priority="1917">
      <formula>OR(AA$5="A",AA$5="AES")</formula>
    </cfRule>
    <cfRule type="expression" dxfId="1388" priority="1918">
      <formula>OR(AA$5="M",AA$5="MADI")</formula>
    </cfRule>
    <cfRule type="expression" dxfId="1387" priority="1919">
      <formula>OR(AA$5="E",AA$5="EMB")</formula>
    </cfRule>
    <cfRule type="expression" dxfId="1386" priority="1920">
      <formula>OR(AA$5="S",AA$5="STD")</formula>
    </cfRule>
  </conditionalFormatting>
  <conditionalFormatting sqref="Y6:Y41">
    <cfRule type="expression" dxfId="1385" priority="1892">
      <formula>OR(Y$5="IPO",Y$5="IP out")</formula>
    </cfRule>
    <cfRule type="expression" dxfId="1384" priority="1894">
      <formula>(Y$5="M3")</formula>
    </cfRule>
    <cfRule type="expression" dxfId="1383" priority="1896">
      <formula>OR(Y$5="F",Y$5="Fiber")</formula>
    </cfRule>
    <cfRule type="expression" dxfId="1382" priority="1903">
      <formula>AND(Y$5&lt;&gt;"F",Y$5&lt;&gt;"Fiber",Y$5&lt;&gt;"S",Y$5&lt;&gt;"STD",Y$5&lt;&gt;"E",Y$5&lt;&gt;"EMB",Y$5&lt;&gt;"M",Y$5&lt;&gt;"MADI",Y$5&lt;&gt;"",Y$5&lt;&gt;" ",Y$5&lt;&gt;"A",Y$5&lt;&gt;"AES")</formula>
    </cfRule>
    <cfRule type="expression" dxfId="1381" priority="1904">
      <formula>OR(Y$5="",Y$5=" ")</formula>
    </cfRule>
    <cfRule type="expression" dxfId="1380" priority="1905">
      <formula>OR(Y$5="A",Y$5="AES")</formula>
    </cfRule>
    <cfRule type="expression" dxfId="1379" priority="1906">
      <formula>OR(Y$5="M",Y$5="MADI")</formula>
    </cfRule>
    <cfRule type="expression" dxfId="1378" priority="1907">
      <formula>OR(Y$5="E",Y$5="EMB")</formula>
    </cfRule>
    <cfRule type="expression" dxfId="1377" priority="1908">
      <formula>OR(Y$5="S",Y$5="STD")</formula>
    </cfRule>
  </conditionalFormatting>
  <conditionalFormatting sqref="Z6:Z41">
    <cfRule type="expression" dxfId="1376" priority="1891">
      <formula>OR(Y$5="IPO",Y$5="IP out")</formula>
    </cfRule>
    <cfRule type="expression" dxfId="1375" priority="1893">
      <formula>(Y$5="M3")</formula>
    </cfRule>
    <cfRule type="expression" dxfId="1374" priority="1895">
      <formula>OR(Y$5="F",Y$5="Fiber")</formula>
    </cfRule>
    <cfRule type="expression" dxfId="1373" priority="1897">
      <formula>AND(Y$5&lt;&gt;"F",Y$5&lt;&gt;"Fiber",Y$5&lt;&gt;"S",Y$5&lt;&gt;"STD",Y$5&lt;&gt;"E",Y$5&lt;&gt;"EMB",Y$5&lt;&gt;"M",Y$5&lt;&gt;"MADI",Y$5&lt;&gt;"",Y$5&lt;&gt;" ",Y$5&lt;&gt;"A",Y$5&lt;&gt;"AES")</formula>
    </cfRule>
    <cfRule type="expression" dxfId="1372" priority="1898">
      <formula>OR(Y$5="",Y$5=" ")</formula>
    </cfRule>
    <cfRule type="expression" dxfId="1371" priority="1899">
      <formula>OR(Y$5="A",Y$5="AES")</formula>
    </cfRule>
    <cfRule type="expression" dxfId="1370" priority="1900">
      <formula>OR(Y$5="M",Y$5="MADI")</formula>
    </cfRule>
    <cfRule type="expression" dxfId="1369" priority="1901">
      <formula>OR(Y$5="E",Y$5="EMB")</formula>
    </cfRule>
    <cfRule type="expression" dxfId="1368" priority="1902">
      <formula>OR(Y$5="S",Y$5="STD")</formula>
    </cfRule>
  </conditionalFormatting>
  <conditionalFormatting sqref="W6:W41">
    <cfRule type="expression" dxfId="1367" priority="1874">
      <formula>OR(W$5="IPO",W$5="IP out")</formula>
    </cfRule>
    <cfRule type="expression" dxfId="1366" priority="1876">
      <formula>(W$5="M3")</formula>
    </cfRule>
    <cfRule type="expression" dxfId="1365" priority="1878">
      <formula>OR(W$5="F",W$5="Fiber")</formula>
    </cfRule>
    <cfRule type="expression" dxfId="1364" priority="1885">
      <formula>AND(W$5&lt;&gt;"F",W$5&lt;&gt;"Fiber",W$5&lt;&gt;"S",W$5&lt;&gt;"STD",W$5&lt;&gt;"E",W$5&lt;&gt;"EMB",W$5&lt;&gt;"M",W$5&lt;&gt;"MADI",W$5&lt;&gt;"",W$5&lt;&gt;" ",W$5&lt;&gt;"A",W$5&lt;&gt;"AES")</formula>
    </cfRule>
    <cfRule type="expression" dxfId="1363" priority="1886">
      <formula>OR(W$5="",W$5=" ")</formula>
    </cfRule>
    <cfRule type="expression" dxfId="1362" priority="1887">
      <formula>OR(W$5="A",W$5="AES")</formula>
    </cfRule>
    <cfRule type="expression" dxfId="1361" priority="1888">
      <formula>OR(W$5="M",W$5="MADI")</formula>
    </cfRule>
    <cfRule type="expression" dxfId="1360" priority="1889">
      <formula>OR(W$5="E",W$5="EMB")</formula>
    </cfRule>
    <cfRule type="expression" dxfId="1359" priority="1890">
      <formula>OR(W$5="S",W$5="STD")</formula>
    </cfRule>
  </conditionalFormatting>
  <conditionalFormatting sqref="X6:X41">
    <cfRule type="expression" dxfId="1358" priority="1873">
      <formula>OR(W$5="IPO",W$5="IP out")</formula>
    </cfRule>
    <cfRule type="expression" dxfId="1357" priority="1875">
      <formula>(W$5="M3")</formula>
    </cfRule>
    <cfRule type="expression" dxfId="1356" priority="1877">
      <formula>OR(W$5="F",W$5="Fiber")</formula>
    </cfRule>
    <cfRule type="expression" dxfId="1355" priority="1879">
      <formula>AND(W$5&lt;&gt;"F",W$5&lt;&gt;"Fiber",W$5&lt;&gt;"S",W$5&lt;&gt;"STD",W$5&lt;&gt;"E",W$5&lt;&gt;"EMB",W$5&lt;&gt;"M",W$5&lt;&gt;"MADI",W$5&lt;&gt;"",W$5&lt;&gt;" ",W$5&lt;&gt;"A",W$5&lt;&gt;"AES")</formula>
    </cfRule>
    <cfRule type="expression" dxfId="1354" priority="1880">
      <formula>OR(W$5="",W$5=" ")</formula>
    </cfRule>
    <cfRule type="expression" dxfId="1353" priority="1881">
      <formula>OR(W$5="A",W$5="AES")</formula>
    </cfRule>
    <cfRule type="expression" dxfId="1352" priority="1882">
      <formula>OR(W$5="M",W$5="MADI")</formula>
    </cfRule>
    <cfRule type="expression" dxfId="1351" priority="1883">
      <formula>OR(W$5="E",W$5="EMB")</formula>
    </cfRule>
    <cfRule type="expression" dxfId="1350" priority="1884">
      <formula>OR(W$5="S",W$5="STD")</formula>
    </cfRule>
  </conditionalFormatting>
  <conditionalFormatting sqref="U6:U41">
    <cfRule type="expression" dxfId="1349" priority="1856">
      <formula>OR(U$5="IPO",U$5="IP out")</formula>
    </cfRule>
    <cfRule type="expression" dxfId="1348" priority="1858">
      <formula>(U$5="M3")</formula>
    </cfRule>
    <cfRule type="expression" dxfId="1347" priority="1860">
      <formula>OR(U$5="F",U$5="Fiber")</formula>
    </cfRule>
    <cfRule type="expression" dxfId="1346" priority="1867">
      <formula>AND(U$5&lt;&gt;"F",U$5&lt;&gt;"Fiber",U$5&lt;&gt;"S",U$5&lt;&gt;"STD",U$5&lt;&gt;"E",U$5&lt;&gt;"EMB",U$5&lt;&gt;"M",U$5&lt;&gt;"MADI",U$5&lt;&gt;"",U$5&lt;&gt;" ",U$5&lt;&gt;"A",U$5&lt;&gt;"AES")</formula>
    </cfRule>
    <cfRule type="expression" dxfId="1345" priority="1868">
      <formula>OR(U$5="",U$5=" ")</formula>
    </cfRule>
    <cfRule type="expression" dxfId="1344" priority="1869">
      <formula>OR(U$5="A",U$5="AES")</formula>
    </cfRule>
    <cfRule type="expression" dxfId="1343" priority="1870">
      <formula>OR(U$5="M",U$5="MADI")</formula>
    </cfRule>
    <cfRule type="expression" dxfId="1342" priority="1871">
      <formula>OR(U$5="E",U$5="EMB")</formula>
    </cfRule>
    <cfRule type="expression" dxfId="1341" priority="1872">
      <formula>OR(U$5="S",U$5="STD")</formula>
    </cfRule>
  </conditionalFormatting>
  <conditionalFormatting sqref="V6:V41">
    <cfRule type="expression" dxfId="1340" priority="1855">
      <formula>OR(U$5="IPO",U$5="IP out")</formula>
    </cfRule>
    <cfRule type="expression" dxfId="1339" priority="1857">
      <formula>(U$5="M3")</formula>
    </cfRule>
    <cfRule type="expression" dxfId="1338" priority="1859">
      <formula>OR(U$5="F",U$5="Fiber")</formula>
    </cfRule>
    <cfRule type="expression" dxfId="1337" priority="1861">
      <formula>AND(U$5&lt;&gt;"F",U$5&lt;&gt;"Fiber",U$5&lt;&gt;"S",U$5&lt;&gt;"STD",U$5&lt;&gt;"E",U$5&lt;&gt;"EMB",U$5&lt;&gt;"M",U$5&lt;&gt;"MADI",U$5&lt;&gt;"",U$5&lt;&gt;" ",U$5&lt;&gt;"A",U$5&lt;&gt;"AES")</formula>
    </cfRule>
    <cfRule type="expression" dxfId="1336" priority="1862">
      <formula>OR(U$5="",U$5=" ")</formula>
    </cfRule>
    <cfRule type="expression" dxfId="1335" priority="1863">
      <formula>OR(U$5="A",U$5="AES")</formula>
    </cfRule>
    <cfRule type="expression" dxfId="1334" priority="1864">
      <formula>OR(U$5="M",U$5="MADI")</formula>
    </cfRule>
    <cfRule type="expression" dxfId="1333" priority="1865">
      <formula>OR(U$5="E",U$5="EMB")</formula>
    </cfRule>
    <cfRule type="expression" dxfId="1332" priority="1866">
      <formula>OR(U$5="S",U$5="STD")</formula>
    </cfRule>
  </conditionalFormatting>
  <conditionalFormatting sqref="S6:S41">
    <cfRule type="expression" dxfId="1331" priority="1838">
      <formula>OR(S$5="IPO",S$5="IP out")</formula>
    </cfRule>
    <cfRule type="expression" dxfId="1330" priority="1840">
      <formula>(S$5="M3")</formula>
    </cfRule>
    <cfRule type="expression" dxfId="1329" priority="1842">
      <formula>OR(S$5="F",S$5="Fiber")</formula>
    </cfRule>
    <cfRule type="expression" dxfId="1328" priority="1849">
      <formula>AND(S$5&lt;&gt;"F",S$5&lt;&gt;"Fiber",S$5&lt;&gt;"S",S$5&lt;&gt;"STD",S$5&lt;&gt;"E",S$5&lt;&gt;"EMB",S$5&lt;&gt;"M",S$5&lt;&gt;"MADI",S$5&lt;&gt;"",S$5&lt;&gt;" ",S$5&lt;&gt;"A",S$5&lt;&gt;"AES")</formula>
    </cfRule>
    <cfRule type="expression" dxfId="1327" priority="1850">
      <formula>OR(S$5="",S$5=" ")</formula>
    </cfRule>
    <cfRule type="expression" dxfId="1326" priority="1851">
      <formula>OR(S$5="A",S$5="AES")</formula>
    </cfRule>
    <cfRule type="expression" dxfId="1325" priority="1852">
      <formula>OR(S$5="M",S$5="MADI")</formula>
    </cfRule>
    <cfRule type="expression" dxfId="1324" priority="1853">
      <formula>OR(S$5="E",S$5="EMB")</formula>
    </cfRule>
    <cfRule type="expression" dxfId="1323" priority="1854">
      <formula>OR(S$5="S",S$5="STD")</formula>
    </cfRule>
  </conditionalFormatting>
  <conditionalFormatting sqref="T6:T41">
    <cfRule type="expression" dxfId="1322" priority="1837">
      <formula>OR(S$5="IPO",S$5="IP out")</formula>
    </cfRule>
    <cfRule type="expression" dxfId="1321" priority="1839">
      <formula>(S$5="M3")</formula>
    </cfRule>
    <cfRule type="expression" dxfId="1320" priority="1841">
      <formula>OR(S$5="F",S$5="Fiber")</formula>
    </cfRule>
    <cfRule type="expression" dxfId="1319" priority="1843">
      <formula>AND(S$5&lt;&gt;"F",S$5&lt;&gt;"Fiber",S$5&lt;&gt;"S",S$5&lt;&gt;"STD",S$5&lt;&gt;"E",S$5&lt;&gt;"EMB",S$5&lt;&gt;"M",S$5&lt;&gt;"MADI",S$5&lt;&gt;"",S$5&lt;&gt;" ",S$5&lt;&gt;"A",S$5&lt;&gt;"AES")</formula>
    </cfRule>
    <cfRule type="expression" dxfId="1318" priority="1844">
      <formula>OR(S$5="",S$5=" ")</formula>
    </cfRule>
    <cfRule type="expression" dxfId="1317" priority="1845">
      <formula>OR(S$5="A",S$5="AES")</formula>
    </cfRule>
    <cfRule type="expression" dxfId="1316" priority="1846">
      <formula>OR(S$5="M",S$5="MADI")</formula>
    </cfRule>
    <cfRule type="expression" dxfId="1315" priority="1847">
      <formula>OR(S$5="E",S$5="EMB")</formula>
    </cfRule>
    <cfRule type="expression" dxfId="1314" priority="1848">
      <formula>OR(S$5="S",S$5="STD")</formula>
    </cfRule>
  </conditionalFormatting>
  <conditionalFormatting sqref="Q6:Q41">
    <cfRule type="expression" dxfId="1313" priority="1820">
      <formula>OR(Q$5="IPO",Q$5="IP out")</formula>
    </cfRule>
    <cfRule type="expression" dxfId="1312" priority="1822">
      <formula>(Q$5="M3")</formula>
    </cfRule>
    <cfRule type="expression" dxfId="1311" priority="1824">
      <formula>OR(Q$5="F",Q$5="Fiber")</formula>
    </cfRule>
    <cfRule type="expression" dxfId="1310" priority="1831">
      <formula>AND(Q$5&lt;&gt;"F",Q$5&lt;&gt;"Fiber",Q$5&lt;&gt;"S",Q$5&lt;&gt;"STD",Q$5&lt;&gt;"E",Q$5&lt;&gt;"EMB",Q$5&lt;&gt;"M",Q$5&lt;&gt;"MADI",Q$5&lt;&gt;"",Q$5&lt;&gt;" ",Q$5&lt;&gt;"A",Q$5&lt;&gt;"AES")</formula>
    </cfRule>
    <cfRule type="expression" dxfId="1309" priority="1832">
      <formula>OR(Q$5="",Q$5=" ")</formula>
    </cfRule>
    <cfRule type="expression" dxfId="1308" priority="1833">
      <formula>OR(Q$5="A",Q$5="AES")</formula>
    </cfRule>
    <cfRule type="expression" dxfId="1307" priority="1834">
      <formula>OR(Q$5="M",Q$5="MADI")</formula>
    </cfRule>
    <cfRule type="expression" dxfId="1306" priority="1835">
      <formula>OR(Q$5="E",Q$5="EMB")</formula>
    </cfRule>
    <cfRule type="expression" dxfId="1305" priority="1836">
      <formula>OR(Q$5="S",Q$5="STD")</formula>
    </cfRule>
  </conditionalFormatting>
  <conditionalFormatting sqref="R6:R41">
    <cfRule type="expression" dxfId="1304" priority="1819">
      <formula>OR(Q$5="IPO",Q$5="IP out")</formula>
    </cfRule>
    <cfRule type="expression" dxfId="1303" priority="1821">
      <formula>(Q$5="M3")</formula>
    </cfRule>
    <cfRule type="expression" dxfId="1302" priority="1823">
      <formula>OR(Q$5="F",Q$5="Fiber")</formula>
    </cfRule>
    <cfRule type="expression" dxfId="1301" priority="1825">
      <formula>AND(Q$5&lt;&gt;"F",Q$5&lt;&gt;"Fiber",Q$5&lt;&gt;"S",Q$5&lt;&gt;"STD",Q$5&lt;&gt;"E",Q$5&lt;&gt;"EMB",Q$5&lt;&gt;"M",Q$5&lt;&gt;"MADI",Q$5&lt;&gt;"",Q$5&lt;&gt;" ",Q$5&lt;&gt;"A",Q$5&lt;&gt;"AES")</formula>
    </cfRule>
    <cfRule type="expression" dxfId="1300" priority="1826">
      <formula>OR(Q$5="",Q$5=" ")</formula>
    </cfRule>
    <cfRule type="expression" dxfId="1299" priority="1827">
      <formula>OR(Q$5="A",Q$5="AES")</formula>
    </cfRule>
    <cfRule type="expression" dxfId="1298" priority="1828">
      <formula>OR(Q$5="M",Q$5="MADI")</formula>
    </cfRule>
    <cfRule type="expression" dxfId="1297" priority="1829">
      <formula>OR(Q$5="E",Q$5="EMB")</formula>
    </cfRule>
    <cfRule type="expression" dxfId="1296" priority="1830">
      <formula>OR(Q$5="S",Q$5="STD")</formula>
    </cfRule>
  </conditionalFormatting>
  <conditionalFormatting sqref="O6:O41">
    <cfRule type="expression" dxfId="1295" priority="1802">
      <formula>OR(O$5="IPO",O$5="IP out")</formula>
    </cfRule>
    <cfRule type="expression" dxfId="1294" priority="1804">
      <formula>(O$5="M3")</formula>
    </cfRule>
    <cfRule type="expression" dxfId="1293" priority="1806">
      <formula>OR(O$5="F",O$5="Fiber")</formula>
    </cfRule>
    <cfRule type="expression" dxfId="1292" priority="1813">
      <formula>AND(O$5&lt;&gt;"F",O$5&lt;&gt;"Fiber",O$5&lt;&gt;"S",O$5&lt;&gt;"STD",O$5&lt;&gt;"E",O$5&lt;&gt;"EMB",O$5&lt;&gt;"M",O$5&lt;&gt;"MADI",O$5&lt;&gt;"",O$5&lt;&gt;" ",O$5&lt;&gt;"A",O$5&lt;&gt;"AES")</formula>
    </cfRule>
    <cfRule type="expression" dxfId="1291" priority="1814">
      <formula>OR(O$5="",O$5=" ")</formula>
    </cfRule>
    <cfRule type="expression" dxfId="1290" priority="1815">
      <formula>OR(O$5="A",O$5="AES")</formula>
    </cfRule>
    <cfRule type="expression" dxfId="1289" priority="1816">
      <formula>OR(O$5="M",O$5="MADI")</formula>
    </cfRule>
    <cfRule type="expression" dxfId="1288" priority="1817">
      <formula>OR(O$5="E",O$5="EMB")</formula>
    </cfRule>
    <cfRule type="expression" dxfId="1287" priority="1818">
      <formula>OR(O$5="S",O$5="STD")</formula>
    </cfRule>
  </conditionalFormatting>
  <conditionalFormatting sqref="P6:P41">
    <cfRule type="expression" dxfId="1286" priority="1801">
      <formula>OR(O$5="IPO",O$5="IP out")</formula>
    </cfRule>
    <cfRule type="expression" dxfId="1285" priority="1803">
      <formula>(O$5="M3")</formula>
    </cfRule>
    <cfRule type="expression" dxfId="1284" priority="1805">
      <formula>OR(O$5="F",O$5="Fiber")</formula>
    </cfRule>
    <cfRule type="expression" dxfId="1283" priority="1807">
      <formula>AND(O$5&lt;&gt;"F",O$5&lt;&gt;"Fiber",O$5&lt;&gt;"S",O$5&lt;&gt;"STD",O$5&lt;&gt;"E",O$5&lt;&gt;"EMB",O$5&lt;&gt;"M",O$5&lt;&gt;"MADI",O$5&lt;&gt;"",O$5&lt;&gt;" ",O$5&lt;&gt;"A",O$5&lt;&gt;"AES")</formula>
    </cfRule>
    <cfRule type="expression" dxfId="1282" priority="1808">
      <formula>OR(O$5="",O$5=" ")</formula>
    </cfRule>
    <cfRule type="expression" dxfId="1281" priority="1809">
      <formula>OR(O$5="A",O$5="AES")</formula>
    </cfRule>
    <cfRule type="expression" dxfId="1280" priority="1810">
      <formula>OR(O$5="M",O$5="MADI")</formula>
    </cfRule>
    <cfRule type="expression" dxfId="1279" priority="1811">
      <formula>OR(O$5="E",O$5="EMB")</formula>
    </cfRule>
    <cfRule type="expression" dxfId="1278" priority="1812">
      <formula>OR(O$5="S",O$5="STD")</formula>
    </cfRule>
  </conditionalFormatting>
  <conditionalFormatting sqref="M6:M41">
    <cfRule type="expression" dxfId="1277" priority="1784">
      <formula>OR(M$5="IPO",M$5="IP out")</formula>
    </cfRule>
    <cfRule type="expression" dxfId="1276" priority="1786">
      <formula>(M$5="M3")</formula>
    </cfRule>
    <cfRule type="expression" dxfId="1275" priority="1788">
      <formula>OR(M$5="F",M$5="Fiber")</formula>
    </cfRule>
    <cfRule type="expression" dxfId="1274" priority="1795">
      <formula>AND(M$5&lt;&gt;"F",M$5&lt;&gt;"Fiber",M$5&lt;&gt;"S",M$5&lt;&gt;"STD",M$5&lt;&gt;"E",M$5&lt;&gt;"EMB",M$5&lt;&gt;"M",M$5&lt;&gt;"MADI",M$5&lt;&gt;"",M$5&lt;&gt;" ",M$5&lt;&gt;"A",M$5&lt;&gt;"AES")</formula>
    </cfRule>
    <cfRule type="expression" dxfId="1273" priority="1796">
      <formula>OR(M$5="",M$5=" ")</formula>
    </cfRule>
    <cfRule type="expression" dxfId="1272" priority="1797">
      <formula>OR(M$5="A",M$5="AES")</formula>
    </cfRule>
    <cfRule type="expression" dxfId="1271" priority="1798">
      <formula>OR(M$5="M",M$5="MADI")</formula>
    </cfRule>
    <cfRule type="expression" dxfId="1270" priority="1799">
      <formula>OR(M$5="E",M$5="EMB")</formula>
    </cfRule>
    <cfRule type="expression" dxfId="1269" priority="1800">
      <formula>OR(M$5="S",M$5="STD")</formula>
    </cfRule>
  </conditionalFormatting>
  <conditionalFormatting sqref="N6:N41">
    <cfRule type="expression" dxfId="1268" priority="1783">
      <formula>OR(M$5="IPO",M$5="IP out")</formula>
    </cfRule>
    <cfRule type="expression" dxfId="1267" priority="1785">
      <formula>(M$5="M3")</formula>
    </cfRule>
    <cfRule type="expression" dxfId="1266" priority="1787">
      <formula>OR(M$5="F",M$5="Fiber")</formula>
    </cfRule>
    <cfRule type="expression" dxfId="1265" priority="1789">
      <formula>AND(M$5&lt;&gt;"F",M$5&lt;&gt;"Fiber",M$5&lt;&gt;"S",M$5&lt;&gt;"STD",M$5&lt;&gt;"E",M$5&lt;&gt;"EMB",M$5&lt;&gt;"M",M$5&lt;&gt;"MADI",M$5&lt;&gt;"",M$5&lt;&gt;" ",M$5&lt;&gt;"A",M$5&lt;&gt;"AES")</formula>
    </cfRule>
    <cfRule type="expression" dxfId="1264" priority="1790">
      <formula>OR(M$5="",M$5=" ")</formula>
    </cfRule>
    <cfRule type="expression" dxfId="1263" priority="1791">
      <formula>OR(M$5="A",M$5="AES")</formula>
    </cfRule>
    <cfRule type="expression" dxfId="1262" priority="1792">
      <formula>OR(M$5="M",M$5="MADI")</formula>
    </cfRule>
    <cfRule type="expression" dxfId="1261" priority="1793">
      <formula>OR(M$5="E",M$5="EMB")</formula>
    </cfRule>
    <cfRule type="expression" dxfId="1260" priority="1794">
      <formula>OR(M$5="S",M$5="STD")</formula>
    </cfRule>
  </conditionalFormatting>
  <conditionalFormatting sqref="K6:K41">
    <cfRule type="expression" dxfId="1259" priority="1766">
      <formula>OR(K$5="IPO",K$5="IP out")</formula>
    </cfRule>
    <cfRule type="expression" dxfId="1258" priority="1768">
      <formula>(K$5="M3")</formula>
    </cfRule>
    <cfRule type="expression" dxfId="1257" priority="1770">
      <formula>OR(K$5="F",K$5="Fiber")</formula>
    </cfRule>
    <cfRule type="expression" dxfId="1256" priority="1777">
      <formula>AND(K$5&lt;&gt;"F",K$5&lt;&gt;"Fiber",K$5&lt;&gt;"S",K$5&lt;&gt;"STD",K$5&lt;&gt;"E",K$5&lt;&gt;"EMB",K$5&lt;&gt;"M",K$5&lt;&gt;"MADI",K$5&lt;&gt;"",K$5&lt;&gt;" ",K$5&lt;&gt;"A",K$5&lt;&gt;"AES")</formula>
    </cfRule>
    <cfRule type="expression" dxfId="1255" priority="1778">
      <formula>OR(K$5="",K$5=" ")</formula>
    </cfRule>
    <cfRule type="expression" dxfId="1254" priority="1779">
      <formula>OR(K$5="A",K$5="AES")</formula>
    </cfRule>
    <cfRule type="expression" dxfId="1253" priority="1780">
      <formula>OR(K$5="M",K$5="MADI")</formula>
    </cfRule>
    <cfRule type="expression" dxfId="1252" priority="1781">
      <formula>OR(K$5="E",K$5="EMB")</formula>
    </cfRule>
    <cfRule type="expression" dxfId="1251" priority="1782">
      <formula>OR(K$5="S",K$5="STD")</formula>
    </cfRule>
  </conditionalFormatting>
  <conditionalFormatting sqref="L6:L41">
    <cfRule type="expression" dxfId="1250" priority="1765">
      <formula>OR(K$5="IPO",K$5="IP out")</formula>
    </cfRule>
    <cfRule type="expression" dxfId="1249" priority="1767">
      <formula>(K$5="M3")</formula>
    </cfRule>
    <cfRule type="expression" dxfId="1248" priority="1769">
      <formula>OR(K$5="F",K$5="Fiber")</formula>
    </cfRule>
    <cfRule type="expression" dxfId="1247" priority="1771">
      <formula>AND(K$5&lt;&gt;"F",K$5&lt;&gt;"Fiber",K$5&lt;&gt;"S",K$5&lt;&gt;"STD",K$5&lt;&gt;"E",K$5&lt;&gt;"EMB",K$5&lt;&gt;"M",K$5&lt;&gt;"MADI",K$5&lt;&gt;"",K$5&lt;&gt;" ",K$5&lt;&gt;"A",K$5&lt;&gt;"AES")</formula>
    </cfRule>
    <cfRule type="expression" dxfId="1246" priority="1772">
      <formula>OR(K$5="",K$5=" ")</formula>
    </cfRule>
    <cfRule type="expression" dxfId="1245" priority="1773">
      <formula>OR(K$5="A",K$5="AES")</formula>
    </cfRule>
    <cfRule type="expression" dxfId="1244" priority="1774">
      <formula>OR(K$5="M",K$5="MADI")</formula>
    </cfRule>
    <cfRule type="expression" dxfId="1243" priority="1775">
      <formula>OR(K$5="E",K$5="EMB")</formula>
    </cfRule>
    <cfRule type="expression" dxfId="1242" priority="1776">
      <formula>OR(K$5="S",K$5="STD")</formula>
    </cfRule>
  </conditionalFormatting>
  <conditionalFormatting sqref="I6:I41">
    <cfRule type="expression" dxfId="1241" priority="1748">
      <formula>OR(I$5="IPO",I$5="IP out")</formula>
    </cfRule>
    <cfRule type="expression" dxfId="1240" priority="1750">
      <formula>(I$5="M3")</formula>
    </cfRule>
    <cfRule type="expression" dxfId="1239" priority="1752">
      <formula>OR(I$5="F",I$5="Fiber")</formula>
    </cfRule>
    <cfRule type="expression" dxfId="1238" priority="1759">
      <formula>AND(I$5&lt;&gt;"F",I$5&lt;&gt;"Fiber",I$5&lt;&gt;"S",I$5&lt;&gt;"STD",I$5&lt;&gt;"E",I$5&lt;&gt;"EMB",I$5&lt;&gt;"M",I$5&lt;&gt;"MADI",I$5&lt;&gt;"",I$5&lt;&gt;" ",I$5&lt;&gt;"A",I$5&lt;&gt;"AES")</formula>
    </cfRule>
    <cfRule type="expression" dxfId="1237" priority="1760">
      <formula>OR(I$5="",I$5=" ")</formula>
    </cfRule>
    <cfRule type="expression" dxfId="1236" priority="1761">
      <formula>OR(I$5="A",I$5="AES")</formula>
    </cfRule>
    <cfRule type="expression" dxfId="1235" priority="1762">
      <formula>OR(I$5="M",I$5="MADI")</formula>
    </cfRule>
    <cfRule type="expression" dxfId="1234" priority="1763">
      <formula>OR(I$5="E",I$5="EMB")</formula>
    </cfRule>
    <cfRule type="expression" dxfId="1233" priority="1764">
      <formula>OR(I$5="S",I$5="STD")</formula>
    </cfRule>
  </conditionalFormatting>
  <conditionalFormatting sqref="J6:J41">
    <cfRule type="expression" dxfId="1232" priority="1747">
      <formula>OR(I$5="IPO",I$5="IP out")</formula>
    </cfRule>
    <cfRule type="expression" dxfId="1231" priority="1749">
      <formula>(I$5="M3")</formula>
    </cfRule>
    <cfRule type="expression" dxfId="1230" priority="1751">
      <formula>OR(I$5="F",I$5="Fiber")</formula>
    </cfRule>
    <cfRule type="expression" dxfId="1229" priority="1753">
      <formula>AND(I$5&lt;&gt;"F",I$5&lt;&gt;"Fiber",I$5&lt;&gt;"S",I$5&lt;&gt;"STD",I$5&lt;&gt;"E",I$5&lt;&gt;"EMB",I$5&lt;&gt;"M",I$5&lt;&gt;"MADI",I$5&lt;&gt;"",I$5&lt;&gt;" ",I$5&lt;&gt;"A",I$5&lt;&gt;"AES")</formula>
    </cfRule>
    <cfRule type="expression" dxfId="1228" priority="1754">
      <formula>OR(I$5="",I$5=" ")</formula>
    </cfRule>
    <cfRule type="expression" dxfId="1227" priority="1755">
      <formula>OR(I$5="A",I$5="AES")</formula>
    </cfRule>
    <cfRule type="expression" dxfId="1226" priority="1756">
      <formula>OR(I$5="M",I$5="MADI")</formula>
    </cfRule>
    <cfRule type="expression" dxfId="1225" priority="1757">
      <formula>OR(I$5="E",I$5="EMB")</formula>
    </cfRule>
    <cfRule type="expression" dxfId="1224" priority="1758">
      <formula>OR(I$5="S",I$5="STD")</formula>
    </cfRule>
  </conditionalFormatting>
  <conditionalFormatting sqref="G6:G41">
    <cfRule type="expression" dxfId="1223" priority="1730">
      <formula>OR(G$5="IPO",G$5="IP out")</formula>
    </cfRule>
    <cfRule type="expression" dxfId="1222" priority="1732">
      <formula>(G$5="M3")</formula>
    </cfRule>
    <cfRule type="expression" dxfId="1221" priority="1734">
      <formula>OR(G$5="F",G$5="Fiber")</formula>
    </cfRule>
    <cfRule type="expression" dxfId="1220" priority="1741">
      <formula>AND(G$5&lt;&gt;"F",G$5&lt;&gt;"Fiber",G$5&lt;&gt;"S",G$5&lt;&gt;"STD",G$5&lt;&gt;"E",G$5&lt;&gt;"EMB",G$5&lt;&gt;"M",G$5&lt;&gt;"MADI",G$5&lt;&gt;"",G$5&lt;&gt;" ",G$5&lt;&gt;"A",G$5&lt;&gt;"AES")</formula>
    </cfRule>
    <cfRule type="expression" dxfId="1219" priority="1742">
      <formula>OR(G$5="",G$5=" ")</formula>
    </cfRule>
    <cfRule type="expression" dxfId="1218" priority="1743">
      <formula>OR(G$5="A",G$5="AES")</formula>
    </cfRule>
    <cfRule type="expression" dxfId="1217" priority="1744">
      <formula>OR(G$5="M",G$5="MADI")</formula>
    </cfRule>
    <cfRule type="expression" dxfId="1216" priority="1745">
      <formula>OR(G$5="E",G$5="EMB")</formula>
    </cfRule>
    <cfRule type="expression" dxfId="1215" priority="1746">
      <formula>OR(G$5="S",G$5="STD")</formula>
    </cfRule>
  </conditionalFormatting>
  <conditionalFormatting sqref="H6:H41">
    <cfRule type="expression" dxfId="1214" priority="1729">
      <formula>OR(G$5="IPO",G$5="IP out")</formula>
    </cfRule>
    <cfRule type="expression" dxfId="1213" priority="1731">
      <formula>(G$5="M3")</formula>
    </cfRule>
    <cfRule type="expression" dxfId="1212" priority="1733">
      <formula>OR(G$5="F",G$5="Fiber")</formula>
    </cfRule>
    <cfRule type="expression" dxfId="1211" priority="1735">
      <formula>AND(G$5&lt;&gt;"F",G$5&lt;&gt;"Fiber",G$5&lt;&gt;"S",G$5&lt;&gt;"STD",G$5&lt;&gt;"E",G$5&lt;&gt;"EMB",G$5&lt;&gt;"M",G$5&lt;&gt;"MADI",G$5&lt;&gt;"",G$5&lt;&gt;" ",G$5&lt;&gt;"A",G$5&lt;&gt;"AES")</formula>
    </cfRule>
    <cfRule type="expression" dxfId="1210" priority="1736">
      <formula>OR(G$5="",G$5=" ")</formula>
    </cfRule>
    <cfRule type="expression" dxfId="1209" priority="1737">
      <formula>OR(G$5="A",G$5="AES")</formula>
    </cfRule>
    <cfRule type="expression" dxfId="1208" priority="1738">
      <formula>OR(G$5="M",G$5="MADI")</formula>
    </cfRule>
    <cfRule type="expression" dxfId="1207" priority="1739">
      <formula>OR(G$5="E",G$5="EMB")</formula>
    </cfRule>
    <cfRule type="expression" dxfId="1206" priority="1740">
      <formula>OR(G$5="S",G$5="STD")</formula>
    </cfRule>
  </conditionalFormatting>
  <conditionalFormatting sqref="E6:E41">
    <cfRule type="expression" dxfId="1205" priority="1712">
      <formula>OR(E$5="IPO",E$5="IP out")</formula>
    </cfRule>
    <cfRule type="expression" dxfId="1204" priority="1714">
      <formula>(E$5="M3")</formula>
    </cfRule>
    <cfRule type="expression" dxfId="1203" priority="1716">
      <formula>OR(E$5="F",E$5="Fiber")</formula>
    </cfRule>
    <cfRule type="expression" dxfId="1202" priority="1723">
      <formula>AND(E$5&lt;&gt;"F",E$5&lt;&gt;"Fiber",E$5&lt;&gt;"S",E$5&lt;&gt;"STD",E$5&lt;&gt;"E",E$5&lt;&gt;"EMB",E$5&lt;&gt;"M",E$5&lt;&gt;"MADI",E$5&lt;&gt;"",E$5&lt;&gt;" ",E$5&lt;&gt;"A",E$5&lt;&gt;"AES")</formula>
    </cfRule>
    <cfRule type="expression" dxfId="1201" priority="1724">
      <formula>OR(E$5="",E$5=" ")</formula>
    </cfRule>
    <cfRule type="expression" dxfId="1200" priority="1725">
      <formula>OR(E$5="A",E$5="AES")</formula>
    </cfRule>
    <cfRule type="expression" dxfId="1199" priority="1726">
      <formula>OR(E$5="M",E$5="MADI")</formula>
    </cfRule>
    <cfRule type="expression" dxfId="1198" priority="1727">
      <formula>OR(E$5="E",E$5="EMB")</formula>
    </cfRule>
    <cfRule type="expression" dxfId="1197" priority="1728">
      <formula>OR(E$5="S",E$5="STD")</formula>
    </cfRule>
  </conditionalFormatting>
  <conditionalFormatting sqref="F6:F41">
    <cfRule type="expression" dxfId="1196" priority="1711">
      <formula>OR(E$5="IPO",E$5="IP out")</formula>
    </cfRule>
    <cfRule type="expression" dxfId="1195" priority="1713">
      <formula>(E$5="M3")</formula>
    </cfRule>
    <cfRule type="expression" dxfId="1194" priority="1715">
      <formula>OR(E$5="F",E$5="Fiber")</formula>
    </cfRule>
    <cfRule type="expression" dxfId="1193" priority="1717">
      <formula>AND(E$5&lt;&gt;"F",E$5&lt;&gt;"Fiber",E$5&lt;&gt;"S",E$5&lt;&gt;"STD",E$5&lt;&gt;"E",E$5&lt;&gt;"EMB",E$5&lt;&gt;"M",E$5&lt;&gt;"MADI",E$5&lt;&gt;"",E$5&lt;&gt;" ",E$5&lt;&gt;"A",E$5&lt;&gt;"AES")</formula>
    </cfRule>
    <cfRule type="expression" dxfId="1192" priority="1718">
      <formula>OR(E$5="",E$5=" ")</formula>
    </cfRule>
    <cfRule type="expression" dxfId="1191" priority="1719">
      <formula>OR(E$5="A",E$5="AES")</formula>
    </cfRule>
    <cfRule type="expression" dxfId="1190" priority="1720">
      <formula>OR(E$5="M",E$5="MADI")</formula>
    </cfRule>
    <cfRule type="expression" dxfId="1189" priority="1721">
      <formula>OR(E$5="E",E$5="EMB")</formula>
    </cfRule>
    <cfRule type="expression" dxfId="1188" priority="1722">
      <formula>OR(E$5="S",E$5="STD")</formula>
    </cfRule>
  </conditionalFormatting>
  <conditionalFormatting sqref="C6:C41">
    <cfRule type="expression" dxfId="1187" priority="1694">
      <formula>OR(C$5="IPO",C$5="IP out")</formula>
    </cfRule>
    <cfRule type="expression" dxfId="1186" priority="1696">
      <formula>(C$5="M3")</formula>
    </cfRule>
    <cfRule type="expression" dxfId="1185" priority="1698">
      <formula>OR(C$5="F",C$5="Fiber")</formula>
    </cfRule>
    <cfRule type="expression" dxfId="1184" priority="1705">
      <formula>AND(C$5&lt;&gt;"F",C$5&lt;&gt;"Fiber",C$5&lt;&gt;"S",C$5&lt;&gt;"STD",C$5&lt;&gt;"E",C$5&lt;&gt;"EMB",C$5&lt;&gt;"M",C$5&lt;&gt;"MADI",C$5&lt;&gt;"",C$5&lt;&gt;" ",C$5&lt;&gt;"A",C$5&lt;&gt;"AES")</formula>
    </cfRule>
    <cfRule type="expression" dxfId="1183" priority="1706">
      <formula>OR(C$5="",C$5=" ")</formula>
    </cfRule>
    <cfRule type="expression" dxfId="1182" priority="1707">
      <formula>OR(C$5="A",C$5="AES")</formula>
    </cfRule>
    <cfRule type="expression" dxfId="1181" priority="1708">
      <formula>OR(C$5="M",C$5="MADI")</formula>
    </cfRule>
    <cfRule type="expression" dxfId="1180" priority="1709">
      <formula>OR(C$5="E",C$5="EMB")</formula>
    </cfRule>
    <cfRule type="expression" dxfId="1179" priority="1710">
      <formula>OR(C$5="S",C$5="STD")</formula>
    </cfRule>
  </conditionalFormatting>
  <conditionalFormatting sqref="D6:D41">
    <cfRule type="expression" dxfId="1178" priority="1693">
      <formula>OR(C$5="IPO",C$5="IP out")</formula>
    </cfRule>
    <cfRule type="expression" dxfId="1177" priority="1695">
      <formula>(C$5="M3")</formula>
    </cfRule>
    <cfRule type="expression" dxfId="1176" priority="1697">
      <formula>OR(C$5="F",C$5="Fiber")</formula>
    </cfRule>
    <cfRule type="expression" dxfId="1175" priority="1699">
      <formula>AND(C$5&lt;&gt;"F",C$5&lt;&gt;"Fiber",C$5&lt;&gt;"S",C$5&lt;&gt;"STD",C$5&lt;&gt;"E",C$5&lt;&gt;"EMB",C$5&lt;&gt;"M",C$5&lt;&gt;"MADI",C$5&lt;&gt;"",C$5&lt;&gt;" ",C$5&lt;&gt;"A",C$5&lt;&gt;"AES")</formula>
    </cfRule>
    <cfRule type="expression" dxfId="1174" priority="1700">
      <formula>OR(C$5="",C$5=" ")</formula>
    </cfRule>
    <cfRule type="expression" dxfId="1173" priority="1701">
      <formula>OR(C$5="A",C$5="AES")</formula>
    </cfRule>
    <cfRule type="expression" dxfId="1172" priority="1702">
      <formula>OR(C$5="M",C$5="MADI")</formula>
    </cfRule>
    <cfRule type="expression" dxfId="1171" priority="1703">
      <formula>OR(C$5="E",C$5="EMB")</formula>
    </cfRule>
    <cfRule type="expression" dxfId="1170" priority="1704">
      <formula>OR(C$5="S",C$5="STD")</formula>
    </cfRule>
  </conditionalFormatting>
  <conditionalFormatting sqref="A6:A41">
    <cfRule type="expression" dxfId="1169" priority="1676">
      <formula>OR(A$5="IPO",A$5="IP out")</formula>
    </cfRule>
    <cfRule type="expression" dxfId="1168" priority="1678">
      <formula>(A$5="M3")</formula>
    </cfRule>
    <cfRule type="expression" dxfId="1167" priority="1680">
      <formula>OR(A$5="F",A$5="Fiber")</formula>
    </cfRule>
    <cfRule type="expression" dxfId="1166" priority="1687">
      <formula>AND(A$5&lt;&gt;"F",A$5&lt;&gt;"Fiber",A$5&lt;&gt;"S",A$5&lt;&gt;"STD",A$5&lt;&gt;"E",A$5&lt;&gt;"EMB",A$5&lt;&gt;"M",A$5&lt;&gt;"MADI",A$5&lt;&gt;"",A$5&lt;&gt;" ",A$5&lt;&gt;"A",A$5&lt;&gt;"AES")</formula>
    </cfRule>
    <cfRule type="expression" dxfId="1165" priority="1688">
      <formula>OR(A$5="",A$5=" ")</formula>
    </cfRule>
    <cfRule type="expression" dxfId="1164" priority="1689">
      <formula>OR(A$5="A",A$5="AES")</formula>
    </cfRule>
    <cfRule type="expression" dxfId="1163" priority="1690">
      <formula>OR(A$5="M",A$5="MADI")</formula>
    </cfRule>
    <cfRule type="expression" dxfId="1162" priority="1691">
      <formula>OR(A$5="E",A$5="EMB")</formula>
    </cfRule>
    <cfRule type="expression" dxfId="1161" priority="1692">
      <formula>OR(A$5="S",A$5="STD")</formula>
    </cfRule>
  </conditionalFormatting>
  <conditionalFormatting sqref="B6:B23 B25 B27 B29 B31 B33 B35 B37 B39 B41">
    <cfRule type="expression" dxfId="1160" priority="1675">
      <formula>OR(A$5="IPO",A$5="IP out")</formula>
    </cfRule>
    <cfRule type="expression" dxfId="1159" priority="1677">
      <formula>(A$5="M3")</formula>
    </cfRule>
    <cfRule type="expression" dxfId="1158" priority="1679">
      <formula>OR(A$5="F",A$5="Fiber")</formula>
    </cfRule>
    <cfRule type="expression" dxfId="1157" priority="1681">
      <formula>AND(A$5&lt;&gt;"F",A$5&lt;&gt;"Fiber",A$5&lt;&gt;"S",A$5&lt;&gt;"STD",A$5&lt;&gt;"E",A$5&lt;&gt;"EMB",A$5&lt;&gt;"M",A$5&lt;&gt;"MADI",A$5&lt;&gt;"",A$5&lt;&gt;" ",A$5&lt;&gt;"A",A$5&lt;&gt;"AES")</formula>
    </cfRule>
    <cfRule type="expression" dxfId="1156" priority="1682">
      <formula>OR(A$5="",A$5=" ")</formula>
    </cfRule>
    <cfRule type="expression" dxfId="1155" priority="1683">
      <formula>OR(A$5="A",A$5="AES")</formula>
    </cfRule>
    <cfRule type="expression" dxfId="1154" priority="1684">
      <formula>OR(A$5="M",A$5="MADI")</formula>
    </cfRule>
    <cfRule type="expression" dxfId="1153" priority="1685">
      <formula>OR(A$5="E",A$5="EMB")</formula>
    </cfRule>
    <cfRule type="expression" dxfId="1152" priority="1686">
      <formula>OR(A$5="S",A$5="STD")</formula>
    </cfRule>
  </conditionalFormatting>
  <conditionalFormatting sqref="BI47:BI64">
    <cfRule type="expression" dxfId="1151" priority="1658">
      <formula>OR(BI$46="IPI",BI$46="IP in")</formula>
    </cfRule>
    <cfRule type="expression" dxfId="1150" priority="1660">
      <formula>OR(BI$46="FS")</formula>
    </cfRule>
    <cfRule type="expression" dxfId="1149" priority="1662">
      <formula>OR(BI$46="F",BI$46="Fiber")</formula>
    </cfRule>
    <cfRule type="expression" dxfId="1148" priority="1669">
      <formula>AND(BI$46&lt;&gt;"FS",BI$46&lt;&gt;"F",BI$46&lt;&gt;"Fiber",BI$46&lt;&gt;"S",BI$46&lt;&gt;"STD",BI$46&lt;&gt;"D",BI$46&lt;&gt;"DIS",BI$46&lt;&gt;"M",BI$46&lt;&gt;"MADI",BI$46&lt;&gt;"",BI$46&lt;&gt;" ",BI$46&lt;&gt;"A",BI$46&lt;&gt;"AES")</formula>
    </cfRule>
    <cfRule type="expression" dxfId="1147" priority="1670">
      <formula>OR(BI$46="",BI$46=" ")</formula>
    </cfRule>
    <cfRule type="expression" dxfId="1146" priority="1671">
      <formula>OR(BI$46="A",BI$46="AES")</formula>
    </cfRule>
    <cfRule type="expression" dxfId="1145" priority="1672">
      <formula>OR(BI$46="M",BI$46="MADI")</formula>
    </cfRule>
    <cfRule type="expression" dxfId="1144" priority="1673">
      <formula>OR(BI$46="D",BI$46="DIS")</formula>
    </cfRule>
    <cfRule type="expression" dxfId="1143" priority="1674">
      <formula>OR(BI$46="S",BI$46="STD")</formula>
    </cfRule>
  </conditionalFormatting>
  <conditionalFormatting sqref="BJ47:BJ64">
    <cfRule type="expression" dxfId="1142" priority="1657">
      <formula>OR(BI$46="IPI",BI$46="IP in")</formula>
    </cfRule>
    <cfRule type="expression" dxfId="1141" priority="1659">
      <formula>OR(BI$46="FS")</formula>
    </cfRule>
    <cfRule type="expression" dxfId="1140" priority="1661">
      <formula>OR(BI$46="F",BI$46="Fiber")</formula>
    </cfRule>
    <cfRule type="expression" dxfId="1139" priority="1663">
      <formula>AND(BI$46&lt;&gt;"FS",BI$46&lt;&gt;"F",BI$46&lt;&gt;"Fiber",BI$46&lt;&gt;"S",BI$46&lt;&gt;"STD",BI$46&lt;&gt;"D",BI$46&lt;&gt;"DIS",BI$46&lt;&gt;"M",BI$46&lt;&gt;"MADI",BI$46&lt;&gt;"",BI$46&lt;&gt;" ",BI$46&lt;&gt;"A",BI$46&lt;&gt;"AES")</formula>
    </cfRule>
    <cfRule type="expression" dxfId="1138" priority="1664">
      <formula>OR(BI$46="",BI$46=" ")</formula>
    </cfRule>
    <cfRule type="expression" dxfId="1137" priority="1665">
      <formula>OR(BI$46="A",BI$46="AES")</formula>
    </cfRule>
    <cfRule type="expression" dxfId="1136" priority="1666">
      <formula>OR(BI$46="M",BI$46="MADI")</formula>
    </cfRule>
    <cfRule type="expression" dxfId="1135" priority="1667">
      <formula>OR(BI$46="D",BI$46="DIS")</formula>
    </cfRule>
    <cfRule type="expression" dxfId="1134" priority="1668">
      <formula>OR(BI$46="S",BI$46="STD")</formula>
    </cfRule>
  </conditionalFormatting>
  <conditionalFormatting sqref="BG47:BG64">
    <cfRule type="expression" dxfId="1133" priority="1640">
      <formula>OR(BG$46="IPI",BG$46="IP in")</formula>
    </cfRule>
    <cfRule type="expression" dxfId="1132" priority="1642">
      <formula>OR(BG$46="FS")</formula>
    </cfRule>
    <cfRule type="expression" dxfId="1131" priority="1644">
      <formula>OR(BG$46="F",BG$46="Fiber")</formula>
    </cfRule>
    <cfRule type="expression" dxfId="1130" priority="1651">
      <formula>AND(BG$46&lt;&gt;"FS",BG$46&lt;&gt;"F",BG$46&lt;&gt;"Fiber",BG$46&lt;&gt;"S",BG$46&lt;&gt;"STD",BG$46&lt;&gt;"D",BG$46&lt;&gt;"DIS",BG$46&lt;&gt;"M",BG$46&lt;&gt;"MADI",BG$46&lt;&gt;"",BG$46&lt;&gt;" ",BG$46&lt;&gt;"A",BG$46&lt;&gt;"AES")</formula>
    </cfRule>
    <cfRule type="expression" dxfId="1129" priority="1652">
      <formula>OR(BG$46="",BG$46=" ")</formula>
    </cfRule>
    <cfRule type="expression" dxfId="1128" priority="1653">
      <formula>OR(BG$46="A",BG$46="AES")</formula>
    </cfRule>
    <cfRule type="expression" dxfId="1127" priority="1654">
      <formula>OR(BG$46="M",BG$46="MADI")</formula>
    </cfRule>
    <cfRule type="expression" dxfId="1126" priority="1655">
      <formula>OR(BG$46="D",BG$46="DIS")</formula>
    </cfRule>
    <cfRule type="expression" dxfId="1125" priority="1656">
      <formula>OR(BG$46="S",BG$46="STD")</formula>
    </cfRule>
  </conditionalFormatting>
  <conditionalFormatting sqref="BH47:BH64">
    <cfRule type="expression" dxfId="1124" priority="1639">
      <formula>OR(BG$46="IPI",BG$46="IP in")</formula>
    </cfRule>
    <cfRule type="expression" dxfId="1123" priority="1641">
      <formula>OR(BG$46="FS")</formula>
    </cfRule>
    <cfRule type="expression" dxfId="1122" priority="1643">
      <formula>OR(BG$46="F",BG$46="Fiber")</formula>
    </cfRule>
    <cfRule type="expression" dxfId="1121" priority="1645">
      <formula>AND(BG$46&lt;&gt;"FS",BG$46&lt;&gt;"F",BG$46&lt;&gt;"Fiber",BG$46&lt;&gt;"S",BG$46&lt;&gt;"STD",BG$46&lt;&gt;"D",BG$46&lt;&gt;"DIS",BG$46&lt;&gt;"M",BG$46&lt;&gt;"MADI",BG$46&lt;&gt;"",BG$46&lt;&gt;" ",BG$46&lt;&gt;"A",BG$46&lt;&gt;"AES")</formula>
    </cfRule>
    <cfRule type="expression" dxfId="1120" priority="1646">
      <formula>OR(BG$46="",BG$46=" ")</formula>
    </cfRule>
    <cfRule type="expression" dxfId="1119" priority="1647">
      <formula>OR(BG$46="A",BG$46="AES")</formula>
    </cfRule>
    <cfRule type="expression" dxfId="1118" priority="1648">
      <formula>OR(BG$46="M",BG$46="MADI")</formula>
    </cfRule>
    <cfRule type="expression" dxfId="1117" priority="1649">
      <formula>OR(BG$46="D",BG$46="DIS")</formula>
    </cfRule>
    <cfRule type="expression" dxfId="1116" priority="1650">
      <formula>OR(BG$46="S",BG$46="STD")</formula>
    </cfRule>
  </conditionalFormatting>
  <conditionalFormatting sqref="BE47:BE64">
    <cfRule type="expression" dxfId="1115" priority="1622">
      <formula>OR(BE$46="IPI",BE$46="IP in")</formula>
    </cfRule>
    <cfRule type="expression" dxfId="1114" priority="1624">
      <formula>OR(BE$46="FS")</formula>
    </cfRule>
    <cfRule type="expression" dxfId="1113" priority="1626">
      <formula>OR(BE$46="F",BE$46="Fiber")</formula>
    </cfRule>
    <cfRule type="expression" dxfId="1112" priority="1633">
      <formula>AND(BE$46&lt;&gt;"FS",BE$46&lt;&gt;"F",BE$46&lt;&gt;"Fiber",BE$46&lt;&gt;"S",BE$46&lt;&gt;"STD",BE$46&lt;&gt;"D",BE$46&lt;&gt;"DIS",BE$46&lt;&gt;"M",BE$46&lt;&gt;"MADI",BE$46&lt;&gt;"",BE$46&lt;&gt;" ",BE$46&lt;&gt;"A",BE$46&lt;&gt;"AES")</formula>
    </cfRule>
    <cfRule type="expression" dxfId="1111" priority="1634">
      <formula>OR(BE$46="",BE$46=" ")</formula>
    </cfRule>
    <cfRule type="expression" dxfId="1110" priority="1635">
      <formula>OR(BE$46="A",BE$46="AES")</formula>
    </cfRule>
    <cfRule type="expression" dxfId="1109" priority="1636">
      <formula>OR(BE$46="M",BE$46="MADI")</formula>
    </cfRule>
    <cfRule type="expression" dxfId="1108" priority="1637">
      <formula>OR(BE$46="D",BE$46="DIS")</formula>
    </cfRule>
    <cfRule type="expression" dxfId="1107" priority="1638">
      <formula>OR(BE$46="S",BE$46="STD")</formula>
    </cfRule>
  </conditionalFormatting>
  <conditionalFormatting sqref="BF47:BF64">
    <cfRule type="expression" dxfId="1106" priority="1621">
      <formula>OR(BE$46="IPI",BE$46="IP in")</formula>
    </cfRule>
    <cfRule type="expression" dxfId="1105" priority="1623">
      <formula>OR(BE$46="FS")</formula>
    </cfRule>
    <cfRule type="expression" dxfId="1104" priority="1625">
      <formula>OR(BE$46="F",BE$46="Fiber")</formula>
    </cfRule>
    <cfRule type="expression" dxfId="1103" priority="1627">
      <formula>AND(BE$46&lt;&gt;"FS",BE$46&lt;&gt;"F",BE$46&lt;&gt;"Fiber",BE$46&lt;&gt;"S",BE$46&lt;&gt;"STD",BE$46&lt;&gt;"D",BE$46&lt;&gt;"DIS",BE$46&lt;&gt;"M",BE$46&lt;&gt;"MADI",BE$46&lt;&gt;"",BE$46&lt;&gt;" ",BE$46&lt;&gt;"A",BE$46&lt;&gt;"AES")</formula>
    </cfRule>
    <cfRule type="expression" dxfId="1102" priority="1628">
      <formula>OR(BE$46="",BE$46=" ")</formula>
    </cfRule>
    <cfRule type="expression" dxfId="1101" priority="1629">
      <formula>OR(BE$46="A",BE$46="AES")</formula>
    </cfRule>
    <cfRule type="expression" dxfId="1100" priority="1630">
      <formula>OR(BE$46="M",BE$46="MADI")</formula>
    </cfRule>
    <cfRule type="expression" dxfId="1099" priority="1631">
      <formula>OR(BE$46="D",BE$46="DIS")</formula>
    </cfRule>
    <cfRule type="expression" dxfId="1098" priority="1632">
      <formula>OR(BE$46="S",BE$46="STD")</formula>
    </cfRule>
  </conditionalFormatting>
  <conditionalFormatting sqref="BC47:BC64">
    <cfRule type="expression" dxfId="1097" priority="1604">
      <formula>OR(BC$46="IPI",BC$46="IP in")</formula>
    </cfRule>
    <cfRule type="expression" dxfId="1096" priority="1606">
      <formula>OR(BC$46="FS")</formula>
    </cfRule>
    <cfRule type="expression" dxfId="1095" priority="1608">
      <formula>OR(BC$46="F",BC$46="Fiber")</formula>
    </cfRule>
    <cfRule type="expression" dxfId="1094" priority="1615">
      <formula>AND(BC$46&lt;&gt;"FS",BC$46&lt;&gt;"F",BC$46&lt;&gt;"Fiber",BC$46&lt;&gt;"S",BC$46&lt;&gt;"STD",BC$46&lt;&gt;"D",BC$46&lt;&gt;"DIS",BC$46&lt;&gt;"M",BC$46&lt;&gt;"MADI",BC$46&lt;&gt;"",BC$46&lt;&gt;" ",BC$46&lt;&gt;"A",BC$46&lt;&gt;"AES")</formula>
    </cfRule>
    <cfRule type="expression" dxfId="1093" priority="1616">
      <formula>OR(BC$46="",BC$46=" ")</formula>
    </cfRule>
    <cfRule type="expression" dxfId="1092" priority="1617">
      <formula>OR(BC$46="A",BC$46="AES")</formula>
    </cfRule>
    <cfRule type="expression" dxfId="1091" priority="1618">
      <formula>OR(BC$46="M",BC$46="MADI")</formula>
    </cfRule>
    <cfRule type="expression" dxfId="1090" priority="1619">
      <formula>OR(BC$46="D",BC$46="DIS")</formula>
    </cfRule>
    <cfRule type="expression" dxfId="1089" priority="1620">
      <formula>OR(BC$46="S",BC$46="STD")</formula>
    </cfRule>
  </conditionalFormatting>
  <conditionalFormatting sqref="BD47:BD64">
    <cfRule type="expression" dxfId="1088" priority="1603">
      <formula>OR(BC$46="IPI",BC$46="IP in")</formula>
    </cfRule>
    <cfRule type="expression" dxfId="1087" priority="1605">
      <formula>OR(BC$46="FS")</formula>
    </cfRule>
    <cfRule type="expression" dxfId="1086" priority="1607">
      <formula>OR(BC$46="F",BC$46="Fiber")</formula>
    </cfRule>
    <cfRule type="expression" dxfId="1085" priority="1609">
      <formula>AND(BC$46&lt;&gt;"FS",BC$46&lt;&gt;"F",BC$46&lt;&gt;"Fiber",BC$46&lt;&gt;"S",BC$46&lt;&gt;"STD",BC$46&lt;&gt;"D",BC$46&lt;&gt;"DIS",BC$46&lt;&gt;"M",BC$46&lt;&gt;"MADI",BC$46&lt;&gt;"",BC$46&lt;&gt;" ",BC$46&lt;&gt;"A",BC$46&lt;&gt;"AES")</formula>
    </cfRule>
    <cfRule type="expression" dxfId="1084" priority="1610">
      <formula>OR(BC$46="",BC$46=" ")</formula>
    </cfRule>
    <cfRule type="expression" dxfId="1083" priority="1611">
      <formula>OR(BC$46="A",BC$46="AES")</formula>
    </cfRule>
    <cfRule type="expression" dxfId="1082" priority="1612">
      <formula>OR(BC$46="M",BC$46="MADI")</formula>
    </cfRule>
    <cfRule type="expression" dxfId="1081" priority="1613">
      <formula>OR(BC$46="D",BC$46="DIS")</formula>
    </cfRule>
    <cfRule type="expression" dxfId="1080" priority="1614">
      <formula>OR(BC$46="S",BC$46="STD")</formula>
    </cfRule>
  </conditionalFormatting>
  <conditionalFormatting sqref="BA47:BA64">
    <cfRule type="expression" dxfId="1079" priority="1586">
      <formula>OR(BA$46="IPI",BA$46="IP in")</formula>
    </cfRule>
    <cfRule type="expression" dxfId="1078" priority="1588">
      <formula>OR(BA$46="FS")</formula>
    </cfRule>
    <cfRule type="expression" dxfId="1077" priority="1590">
      <formula>OR(BA$46="F",BA$46="Fiber")</formula>
    </cfRule>
    <cfRule type="expression" dxfId="1076" priority="1597">
      <formula>AND(BA$46&lt;&gt;"FS",BA$46&lt;&gt;"F",BA$46&lt;&gt;"Fiber",BA$46&lt;&gt;"S",BA$46&lt;&gt;"STD",BA$46&lt;&gt;"D",BA$46&lt;&gt;"DIS",BA$46&lt;&gt;"M",BA$46&lt;&gt;"MADI",BA$46&lt;&gt;"",BA$46&lt;&gt;" ",BA$46&lt;&gt;"A",BA$46&lt;&gt;"AES")</formula>
    </cfRule>
    <cfRule type="expression" dxfId="1075" priority="1598">
      <formula>OR(BA$46="",BA$46=" ")</formula>
    </cfRule>
    <cfRule type="expression" dxfId="1074" priority="1599">
      <formula>OR(BA$46="A",BA$46="AES")</formula>
    </cfRule>
    <cfRule type="expression" dxfId="1073" priority="1600">
      <formula>OR(BA$46="M",BA$46="MADI")</formula>
    </cfRule>
    <cfRule type="expression" dxfId="1072" priority="1601">
      <formula>OR(BA$46="D",BA$46="DIS")</formula>
    </cfRule>
    <cfRule type="expression" dxfId="1071" priority="1602">
      <formula>OR(BA$46="S",BA$46="STD")</formula>
    </cfRule>
  </conditionalFormatting>
  <conditionalFormatting sqref="BB47:BB64">
    <cfRule type="expression" dxfId="1070" priority="1585">
      <formula>OR(BA$46="IPI",BA$46="IP in")</formula>
    </cfRule>
    <cfRule type="expression" dxfId="1069" priority="1587">
      <formula>OR(BA$46="FS")</formula>
    </cfRule>
    <cfRule type="expression" dxfId="1068" priority="1589">
      <formula>OR(BA$46="F",BA$46="Fiber")</formula>
    </cfRule>
    <cfRule type="expression" dxfId="1067" priority="1591">
      <formula>AND(BA$46&lt;&gt;"FS",BA$46&lt;&gt;"F",BA$46&lt;&gt;"Fiber",BA$46&lt;&gt;"S",BA$46&lt;&gt;"STD",BA$46&lt;&gt;"D",BA$46&lt;&gt;"DIS",BA$46&lt;&gt;"M",BA$46&lt;&gt;"MADI",BA$46&lt;&gt;"",BA$46&lt;&gt;" ",BA$46&lt;&gt;"A",BA$46&lt;&gt;"AES")</formula>
    </cfRule>
    <cfRule type="expression" dxfId="1066" priority="1592">
      <formula>OR(BA$46="",BA$46=" ")</formula>
    </cfRule>
    <cfRule type="expression" dxfId="1065" priority="1593">
      <formula>OR(BA$46="A",BA$46="AES")</formula>
    </cfRule>
    <cfRule type="expression" dxfId="1064" priority="1594">
      <formula>OR(BA$46="M",BA$46="MADI")</formula>
    </cfRule>
    <cfRule type="expression" dxfId="1063" priority="1595">
      <formula>OR(BA$46="D",BA$46="DIS")</formula>
    </cfRule>
    <cfRule type="expression" dxfId="1062" priority="1596">
      <formula>OR(BA$46="S",BA$46="STD")</formula>
    </cfRule>
  </conditionalFormatting>
  <conditionalFormatting sqref="AY47:AY64">
    <cfRule type="expression" dxfId="1061" priority="1568">
      <formula>OR(AY$46="IPI",AY$46="IP in")</formula>
    </cfRule>
    <cfRule type="expression" dxfId="1060" priority="1570">
      <formula>OR(AY$46="FS")</formula>
    </cfRule>
    <cfRule type="expression" dxfId="1059" priority="1572">
      <formula>OR(AY$46="F",AY$46="Fiber")</formula>
    </cfRule>
    <cfRule type="expression" dxfId="1058" priority="1579">
      <formula>AND(AY$46&lt;&gt;"FS",AY$46&lt;&gt;"F",AY$46&lt;&gt;"Fiber",AY$46&lt;&gt;"S",AY$46&lt;&gt;"STD",AY$46&lt;&gt;"D",AY$46&lt;&gt;"DIS",AY$46&lt;&gt;"M",AY$46&lt;&gt;"MADI",AY$46&lt;&gt;"",AY$46&lt;&gt;" ",AY$46&lt;&gt;"A",AY$46&lt;&gt;"AES")</formula>
    </cfRule>
    <cfRule type="expression" dxfId="1057" priority="1580">
      <formula>OR(AY$46="",AY$46=" ")</formula>
    </cfRule>
    <cfRule type="expression" dxfId="1056" priority="1581">
      <formula>OR(AY$46="A",AY$46="AES")</formula>
    </cfRule>
    <cfRule type="expression" dxfId="1055" priority="1582">
      <formula>OR(AY$46="M",AY$46="MADI")</formula>
    </cfRule>
    <cfRule type="expression" dxfId="1054" priority="1583">
      <formula>OR(AY$46="D",AY$46="DIS")</formula>
    </cfRule>
    <cfRule type="expression" dxfId="1053" priority="1584">
      <formula>OR(AY$46="S",AY$46="STD")</formula>
    </cfRule>
  </conditionalFormatting>
  <conditionalFormatting sqref="AZ47:AZ64">
    <cfRule type="expression" dxfId="1052" priority="1567">
      <formula>OR(AY$46="IPI",AY$46="IP in")</formula>
    </cfRule>
    <cfRule type="expression" dxfId="1051" priority="1569">
      <formula>OR(AY$46="FS")</formula>
    </cfRule>
    <cfRule type="expression" dxfId="1050" priority="1571">
      <formula>OR(AY$46="F",AY$46="Fiber")</formula>
    </cfRule>
    <cfRule type="expression" dxfId="1049" priority="1573">
      <formula>AND(AY$46&lt;&gt;"FS",AY$46&lt;&gt;"F",AY$46&lt;&gt;"Fiber",AY$46&lt;&gt;"S",AY$46&lt;&gt;"STD",AY$46&lt;&gt;"D",AY$46&lt;&gt;"DIS",AY$46&lt;&gt;"M",AY$46&lt;&gt;"MADI",AY$46&lt;&gt;"",AY$46&lt;&gt;" ",AY$46&lt;&gt;"A",AY$46&lt;&gt;"AES")</formula>
    </cfRule>
    <cfRule type="expression" dxfId="1048" priority="1574">
      <formula>OR(AY$46="",AY$46=" ")</formula>
    </cfRule>
    <cfRule type="expression" dxfId="1047" priority="1575">
      <formula>OR(AY$46="A",AY$46="AES")</formula>
    </cfRule>
    <cfRule type="expression" dxfId="1046" priority="1576">
      <formula>OR(AY$46="M",AY$46="MADI")</formula>
    </cfRule>
    <cfRule type="expression" dxfId="1045" priority="1577">
      <formula>OR(AY$46="D",AY$46="DIS")</formula>
    </cfRule>
    <cfRule type="expression" dxfId="1044" priority="1578">
      <formula>OR(AY$46="S",AY$46="STD")</formula>
    </cfRule>
  </conditionalFormatting>
  <conditionalFormatting sqref="AW47:AW64">
    <cfRule type="expression" dxfId="1043" priority="1550">
      <formula>OR(AW$46="IPI",AW$46="IP in")</formula>
    </cfRule>
    <cfRule type="expression" dxfId="1042" priority="1552">
      <formula>OR(AW$46="FS")</formula>
    </cfRule>
    <cfRule type="expression" dxfId="1041" priority="1554">
      <formula>OR(AW$46="F",AW$46="Fiber")</formula>
    </cfRule>
    <cfRule type="expression" dxfId="1040" priority="1561">
      <formula>AND(AW$46&lt;&gt;"FS",AW$46&lt;&gt;"F",AW$46&lt;&gt;"Fiber",AW$46&lt;&gt;"S",AW$46&lt;&gt;"STD",AW$46&lt;&gt;"D",AW$46&lt;&gt;"DIS",AW$46&lt;&gt;"M",AW$46&lt;&gt;"MADI",AW$46&lt;&gt;"",AW$46&lt;&gt;" ",AW$46&lt;&gt;"A",AW$46&lt;&gt;"AES")</formula>
    </cfRule>
    <cfRule type="expression" dxfId="1039" priority="1562">
      <formula>OR(AW$46="",AW$46=" ")</formula>
    </cfRule>
    <cfRule type="expression" dxfId="1038" priority="1563">
      <formula>OR(AW$46="A",AW$46="AES")</formula>
    </cfRule>
    <cfRule type="expression" dxfId="1037" priority="1564">
      <formula>OR(AW$46="M",AW$46="MADI")</formula>
    </cfRule>
    <cfRule type="expression" dxfId="1036" priority="1565">
      <formula>OR(AW$46="D",AW$46="DIS")</formula>
    </cfRule>
    <cfRule type="expression" dxfId="1035" priority="1566">
      <formula>OR(AW$46="S",AW$46="STD")</formula>
    </cfRule>
  </conditionalFormatting>
  <conditionalFormatting sqref="AX47:AX64">
    <cfRule type="expression" dxfId="1034" priority="1549">
      <formula>OR(AW$46="IPI",AW$46="IP in")</formula>
    </cfRule>
    <cfRule type="expression" dxfId="1033" priority="1551">
      <formula>OR(AW$46="FS")</formula>
    </cfRule>
    <cfRule type="expression" dxfId="1032" priority="1553">
      <formula>OR(AW$46="F",AW$46="Fiber")</formula>
    </cfRule>
    <cfRule type="expression" dxfId="1031" priority="1555">
      <formula>AND(AW$46&lt;&gt;"FS",AW$46&lt;&gt;"F",AW$46&lt;&gt;"Fiber",AW$46&lt;&gt;"S",AW$46&lt;&gt;"STD",AW$46&lt;&gt;"D",AW$46&lt;&gt;"DIS",AW$46&lt;&gt;"M",AW$46&lt;&gt;"MADI",AW$46&lt;&gt;"",AW$46&lt;&gt;" ",AW$46&lt;&gt;"A",AW$46&lt;&gt;"AES")</formula>
    </cfRule>
    <cfRule type="expression" dxfId="1030" priority="1556">
      <formula>OR(AW$46="",AW$46=" ")</formula>
    </cfRule>
    <cfRule type="expression" dxfId="1029" priority="1557">
      <formula>OR(AW$46="A",AW$46="AES")</formula>
    </cfRule>
    <cfRule type="expression" dxfId="1028" priority="1558">
      <formula>OR(AW$46="M",AW$46="MADI")</formula>
    </cfRule>
    <cfRule type="expression" dxfId="1027" priority="1559">
      <formula>OR(AW$46="D",AW$46="DIS")</formula>
    </cfRule>
    <cfRule type="expression" dxfId="1026" priority="1560">
      <formula>OR(AW$46="S",AW$46="STD")</formula>
    </cfRule>
  </conditionalFormatting>
  <conditionalFormatting sqref="AU47:AU64">
    <cfRule type="expression" dxfId="1025" priority="1532">
      <formula>OR(AU$46="IPI",AU$46="IP in")</formula>
    </cfRule>
    <cfRule type="expression" dxfId="1024" priority="1534">
      <formula>OR(AU$46="FS")</formula>
    </cfRule>
    <cfRule type="expression" dxfId="1023" priority="1536">
      <formula>OR(AU$46="F",AU$46="Fiber")</formula>
    </cfRule>
    <cfRule type="expression" dxfId="1022" priority="1543">
      <formula>AND(AU$46&lt;&gt;"FS",AU$46&lt;&gt;"F",AU$46&lt;&gt;"Fiber",AU$46&lt;&gt;"S",AU$46&lt;&gt;"STD",AU$46&lt;&gt;"D",AU$46&lt;&gt;"DIS",AU$46&lt;&gt;"M",AU$46&lt;&gt;"MADI",AU$46&lt;&gt;"",AU$46&lt;&gt;" ",AU$46&lt;&gt;"A",AU$46&lt;&gt;"AES")</formula>
    </cfRule>
    <cfRule type="expression" dxfId="1021" priority="1544">
      <formula>OR(AU$46="",AU$46=" ")</formula>
    </cfRule>
    <cfRule type="expression" dxfId="1020" priority="1545">
      <formula>OR(AU$46="A",AU$46="AES")</formula>
    </cfRule>
    <cfRule type="expression" dxfId="1019" priority="1546">
      <formula>OR(AU$46="M",AU$46="MADI")</formula>
    </cfRule>
    <cfRule type="expression" dxfId="1018" priority="1547">
      <formula>OR(AU$46="D",AU$46="DIS")</formula>
    </cfRule>
    <cfRule type="expression" dxfId="1017" priority="1548">
      <formula>OR(AU$46="S",AU$46="STD")</formula>
    </cfRule>
  </conditionalFormatting>
  <conditionalFormatting sqref="AV47:AV64">
    <cfRule type="expression" dxfId="1016" priority="1531">
      <formula>OR(AU$46="IPI",AU$46="IP in")</formula>
    </cfRule>
    <cfRule type="expression" dxfId="1015" priority="1533">
      <formula>OR(AU$46="FS")</formula>
    </cfRule>
    <cfRule type="expression" dxfId="1014" priority="1535">
      <formula>OR(AU$46="F",AU$46="Fiber")</formula>
    </cfRule>
    <cfRule type="expression" dxfId="1013" priority="1537">
      <formula>AND(AU$46&lt;&gt;"FS",AU$46&lt;&gt;"F",AU$46&lt;&gt;"Fiber",AU$46&lt;&gt;"S",AU$46&lt;&gt;"STD",AU$46&lt;&gt;"D",AU$46&lt;&gt;"DIS",AU$46&lt;&gt;"M",AU$46&lt;&gt;"MADI",AU$46&lt;&gt;"",AU$46&lt;&gt;" ",AU$46&lt;&gt;"A",AU$46&lt;&gt;"AES")</formula>
    </cfRule>
    <cfRule type="expression" dxfId="1012" priority="1538">
      <formula>OR(AU$46="",AU$46=" ")</formula>
    </cfRule>
    <cfRule type="expression" dxfId="1011" priority="1539">
      <formula>OR(AU$46="A",AU$46="AES")</formula>
    </cfRule>
    <cfRule type="expression" dxfId="1010" priority="1540">
      <formula>OR(AU$46="M",AU$46="MADI")</formula>
    </cfRule>
    <cfRule type="expression" dxfId="1009" priority="1541">
      <formula>OR(AU$46="D",AU$46="DIS")</formula>
    </cfRule>
    <cfRule type="expression" dxfId="1008" priority="1542">
      <formula>OR(AU$46="S",AU$46="STD")</formula>
    </cfRule>
  </conditionalFormatting>
  <conditionalFormatting sqref="AS47:AS64">
    <cfRule type="expression" dxfId="1007" priority="1514">
      <formula>OR(AS$46="IPI",AS$46="IP in")</formula>
    </cfRule>
    <cfRule type="expression" dxfId="1006" priority="1516">
      <formula>OR(AS$46="FS")</formula>
    </cfRule>
    <cfRule type="expression" dxfId="1005" priority="1518">
      <formula>OR(AS$46="F",AS$46="Fiber")</formula>
    </cfRule>
    <cfRule type="expression" dxfId="1004" priority="1525">
      <formula>AND(AS$46&lt;&gt;"FS",AS$46&lt;&gt;"F",AS$46&lt;&gt;"Fiber",AS$46&lt;&gt;"S",AS$46&lt;&gt;"STD",AS$46&lt;&gt;"D",AS$46&lt;&gt;"DIS",AS$46&lt;&gt;"M",AS$46&lt;&gt;"MADI",AS$46&lt;&gt;"",AS$46&lt;&gt;" ",AS$46&lt;&gt;"A",AS$46&lt;&gt;"AES")</formula>
    </cfRule>
    <cfRule type="expression" dxfId="1003" priority="1526">
      <formula>OR(AS$46="",AS$46=" ")</formula>
    </cfRule>
    <cfRule type="expression" dxfId="1002" priority="1527">
      <formula>OR(AS$46="A",AS$46="AES")</formula>
    </cfRule>
    <cfRule type="expression" dxfId="1001" priority="1528">
      <formula>OR(AS$46="M",AS$46="MADI")</formula>
    </cfRule>
    <cfRule type="expression" dxfId="1000" priority="1529">
      <formula>OR(AS$46="D",AS$46="DIS")</formula>
    </cfRule>
    <cfRule type="expression" dxfId="999" priority="1530">
      <formula>OR(AS$46="S",AS$46="STD")</formula>
    </cfRule>
  </conditionalFormatting>
  <conditionalFormatting sqref="AT47:AT64">
    <cfRule type="expression" dxfId="998" priority="1513">
      <formula>OR(AS$46="IPI",AS$46="IP in")</formula>
    </cfRule>
    <cfRule type="expression" dxfId="997" priority="1515">
      <formula>OR(AS$46="FS")</formula>
    </cfRule>
    <cfRule type="expression" dxfId="996" priority="1517">
      <formula>OR(AS$46="F",AS$46="Fiber")</formula>
    </cfRule>
    <cfRule type="expression" dxfId="995" priority="1519">
      <formula>AND(AS$46&lt;&gt;"FS",AS$46&lt;&gt;"F",AS$46&lt;&gt;"Fiber",AS$46&lt;&gt;"S",AS$46&lt;&gt;"STD",AS$46&lt;&gt;"D",AS$46&lt;&gt;"DIS",AS$46&lt;&gt;"M",AS$46&lt;&gt;"MADI",AS$46&lt;&gt;"",AS$46&lt;&gt;" ",AS$46&lt;&gt;"A",AS$46&lt;&gt;"AES")</formula>
    </cfRule>
    <cfRule type="expression" dxfId="994" priority="1520">
      <formula>OR(AS$46="",AS$46=" ")</formula>
    </cfRule>
    <cfRule type="expression" dxfId="993" priority="1521">
      <formula>OR(AS$46="A",AS$46="AES")</formula>
    </cfRule>
    <cfRule type="expression" dxfId="992" priority="1522">
      <formula>OR(AS$46="M",AS$46="MADI")</formula>
    </cfRule>
    <cfRule type="expression" dxfId="991" priority="1523">
      <formula>OR(AS$46="D",AS$46="DIS")</formula>
    </cfRule>
    <cfRule type="expression" dxfId="990" priority="1524">
      <formula>OR(AS$46="S",AS$46="STD")</formula>
    </cfRule>
  </conditionalFormatting>
  <conditionalFormatting sqref="AQ47:AQ64">
    <cfRule type="expression" dxfId="989" priority="1496">
      <formula>OR(AQ$46="IPI",AQ$46="IP in")</formula>
    </cfRule>
    <cfRule type="expression" dxfId="988" priority="1498">
      <formula>OR(AQ$46="FS")</formula>
    </cfRule>
    <cfRule type="expression" dxfId="987" priority="1500">
      <formula>OR(AQ$46="F",AQ$46="Fiber")</formula>
    </cfRule>
    <cfRule type="expression" dxfId="986" priority="1507">
      <formula>AND(AQ$46&lt;&gt;"FS",AQ$46&lt;&gt;"F",AQ$46&lt;&gt;"Fiber",AQ$46&lt;&gt;"S",AQ$46&lt;&gt;"STD",AQ$46&lt;&gt;"D",AQ$46&lt;&gt;"DIS",AQ$46&lt;&gt;"M",AQ$46&lt;&gt;"MADI",AQ$46&lt;&gt;"",AQ$46&lt;&gt;" ",AQ$46&lt;&gt;"A",AQ$46&lt;&gt;"AES")</formula>
    </cfRule>
    <cfRule type="expression" dxfId="985" priority="1508">
      <formula>OR(AQ$46="",AQ$46=" ")</formula>
    </cfRule>
    <cfRule type="expression" dxfId="984" priority="1509">
      <formula>OR(AQ$46="A",AQ$46="AES")</formula>
    </cfRule>
    <cfRule type="expression" dxfId="983" priority="1510">
      <formula>OR(AQ$46="M",AQ$46="MADI")</formula>
    </cfRule>
    <cfRule type="expression" dxfId="982" priority="1511">
      <formula>OR(AQ$46="D",AQ$46="DIS")</formula>
    </cfRule>
    <cfRule type="expression" dxfId="981" priority="1512">
      <formula>OR(AQ$46="S",AQ$46="STD")</formula>
    </cfRule>
  </conditionalFormatting>
  <conditionalFormatting sqref="AR47:AR64">
    <cfRule type="expression" dxfId="980" priority="1495">
      <formula>OR(AQ$46="IPI",AQ$46="IP in")</formula>
    </cfRule>
    <cfRule type="expression" dxfId="979" priority="1497">
      <formula>OR(AQ$46="FS")</formula>
    </cfRule>
    <cfRule type="expression" dxfId="978" priority="1499">
      <formula>OR(AQ$46="F",AQ$46="Fiber")</formula>
    </cfRule>
    <cfRule type="expression" dxfId="977" priority="1501">
      <formula>AND(AQ$46&lt;&gt;"FS",AQ$46&lt;&gt;"F",AQ$46&lt;&gt;"Fiber",AQ$46&lt;&gt;"S",AQ$46&lt;&gt;"STD",AQ$46&lt;&gt;"D",AQ$46&lt;&gt;"DIS",AQ$46&lt;&gt;"M",AQ$46&lt;&gt;"MADI",AQ$46&lt;&gt;"",AQ$46&lt;&gt;" ",AQ$46&lt;&gt;"A",AQ$46&lt;&gt;"AES")</formula>
    </cfRule>
    <cfRule type="expression" dxfId="976" priority="1502">
      <formula>OR(AQ$46="",AQ$46=" ")</formula>
    </cfRule>
    <cfRule type="expression" dxfId="975" priority="1503">
      <formula>OR(AQ$46="A",AQ$46="AES")</formula>
    </cfRule>
    <cfRule type="expression" dxfId="974" priority="1504">
      <formula>OR(AQ$46="M",AQ$46="MADI")</formula>
    </cfRule>
    <cfRule type="expression" dxfId="973" priority="1505">
      <formula>OR(AQ$46="D",AQ$46="DIS")</formula>
    </cfRule>
    <cfRule type="expression" dxfId="972" priority="1506">
      <formula>OR(AQ$46="S",AQ$46="STD")</formula>
    </cfRule>
  </conditionalFormatting>
  <conditionalFormatting sqref="AO47:AO64">
    <cfRule type="expression" dxfId="971" priority="1478">
      <formula>OR(AO$46="IPI",AO$46="IP in")</formula>
    </cfRule>
    <cfRule type="expression" dxfId="970" priority="1480">
      <formula>OR(AO$46="FS")</formula>
    </cfRule>
    <cfRule type="expression" dxfId="969" priority="1482">
      <formula>OR(AO$46="F",AO$46="Fiber")</formula>
    </cfRule>
    <cfRule type="expression" dxfId="968" priority="1489">
      <formula>AND(AO$46&lt;&gt;"FS",AO$46&lt;&gt;"F",AO$46&lt;&gt;"Fiber",AO$46&lt;&gt;"S",AO$46&lt;&gt;"STD",AO$46&lt;&gt;"D",AO$46&lt;&gt;"DIS",AO$46&lt;&gt;"M",AO$46&lt;&gt;"MADI",AO$46&lt;&gt;"",AO$46&lt;&gt;" ",AO$46&lt;&gt;"A",AO$46&lt;&gt;"AES")</formula>
    </cfRule>
    <cfRule type="expression" dxfId="967" priority="1490">
      <formula>OR(AO$46="",AO$46=" ")</formula>
    </cfRule>
    <cfRule type="expression" dxfId="966" priority="1491">
      <formula>OR(AO$46="A",AO$46="AES")</formula>
    </cfRule>
    <cfRule type="expression" dxfId="965" priority="1492">
      <formula>OR(AO$46="M",AO$46="MADI")</formula>
    </cfRule>
    <cfRule type="expression" dxfId="964" priority="1493">
      <formula>OR(AO$46="D",AO$46="DIS")</formula>
    </cfRule>
    <cfRule type="expression" dxfId="963" priority="1494">
      <formula>OR(AO$46="S",AO$46="STD")</formula>
    </cfRule>
  </conditionalFormatting>
  <conditionalFormatting sqref="AP47:AP64">
    <cfRule type="expression" dxfId="962" priority="1477">
      <formula>OR(AO$46="IPI",AO$46="IP in")</formula>
    </cfRule>
    <cfRule type="expression" dxfId="961" priority="1479">
      <formula>OR(AO$46="FS")</formula>
    </cfRule>
    <cfRule type="expression" dxfId="960" priority="1481">
      <formula>OR(AO$46="F",AO$46="Fiber")</formula>
    </cfRule>
    <cfRule type="expression" dxfId="959" priority="1483">
      <formula>AND(AO$46&lt;&gt;"FS",AO$46&lt;&gt;"F",AO$46&lt;&gt;"Fiber",AO$46&lt;&gt;"S",AO$46&lt;&gt;"STD",AO$46&lt;&gt;"D",AO$46&lt;&gt;"DIS",AO$46&lt;&gt;"M",AO$46&lt;&gt;"MADI",AO$46&lt;&gt;"",AO$46&lt;&gt;" ",AO$46&lt;&gt;"A",AO$46&lt;&gt;"AES")</formula>
    </cfRule>
    <cfRule type="expression" dxfId="958" priority="1484">
      <formula>OR(AO$46="",AO$46=" ")</formula>
    </cfRule>
    <cfRule type="expression" dxfId="957" priority="1485">
      <formula>OR(AO$46="A",AO$46="AES")</formula>
    </cfRule>
    <cfRule type="expression" dxfId="956" priority="1486">
      <formula>OR(AO$46="M",AO$46="MADI")</formula>
    </cfRule>
    <cfRule type="expression" dxfId="955" priority="1487">
      <formula>OR(AO$46="D",AO$46="DIS")</formula>
    </cfRule>
    <cfRule type="expression" dxfId="954" priority="1488">
      <formula>OR(AO$46="S",AO$46="STD")</formula>
    </cfRule>
  </conditionalFormatting>
  <conditionalFormatting sqref="AM47:AM64">
    <cfRule type="expression" dxfId="953" priority="1460">
      <formula>OR(AM$46="IPI",AM$46="IP in")</formula>
    </cfRule>
    <cfRule type="expression" dxfId="952" priority="1462">
      <formula>OR(AM$46="FS")</formula>
    </cfRule>
    <cfRule type="expression" dxfId="951" priority="1464">
      <formula>OR(AM$46="F",AM$46="Fiber")</formula>
    </cfRule>
    <cfRule type="expression" dxfId="950" priority="1471">
      <formula>AND(AM$46&lt;&gt;"FS",AM$46&lt;&gt;"F",AM$46&lt;&gt;"Fiber",AM$46&lt;&gt;"S",AM$46&lt;&gt;"STD",AM$46&lt;&gt;"D",AM$46&lt;&gt;"DIS",AM$46&lt;&gt;"M",AM$46&lt;&gt;"MADI",AM$46&lt;&gt;"",AM$46&lt;&gt;" ",AM$46&lt;&gt;"A",AM$46&lt;&gt;"AES")</formula>
    </cfRule>
    <cfRule type="expression" dxfId="949" priority="1472">
      <formula>OR(AM$46="",AM$46=" ")</formula>
    </cfRule>
    <cfRule type="expression" dxfId="948" priority="1473">
      <formula>OR(AM$46="A",AM$46="AES")</formula>
    </cfRule>
    <cfRule type="expression" dxfId="947" priority="1474">
      <formula>OR(AM$46="M",AM$46="MADI")</formula>
    </cfRule>
    <cfRule type="expression" dxfId="946" priority="1475">
      <formula>OR(AM$46="D",AM$46="DIS")</formula>
    </cfRule>
    <cfRule type="expression" dxfId="945" priority="1476">
      <formula>OR(AM$46="S",AM$46="STD")</formula>
    </cfRule>
  </conditionalFormatting>
  <conditionalFormatting sqref="AN47:AN64">
    <cfRule type="expression" dxfId="944" priority="1459">
      <formula>OR(AM$46="IPI",AM$46="IP in")</formula>
    </cfRule>
    <cfRule type="expression" dxfId="943" priority="1461">
      <formula>OR(AM$46="FS")</formula>
    </cfRule>
    <cfRule type="expression" dxfId="942" priority="1463">
      <formula>OR(AM$46="F",AM$46="Fiber")</formula>
    </cfRule>
    <cfRule type="expression" dxfId="941" priority="1465">
      <formula>AND(AM$46&lt;&gt;"FS",AM$46&lt;&gt;"F",AM$46&lt;&gt;"Fiber",AM$46&lt;&gt;"S",AM$46&lt;&gt;"STD",AM$46&lt;&gt;"D",AM$46&lt;&gt;"DIS",AM$46&lt;&gt;"M",AM$46&lt;&gt;"MADI",AM$46&lt;&gt;"",AM$46&lt;&gt;" ",AM$46&lt;&gt;"A",AM$46&lt;&gt;"AES")</formula>
    </cfRule>
    <cfRule type="expression" dxfId="940" priority="1466">
      <formula>OR(AM$46="",AM$46=" ")</formula>
    </cfRule>
    <cfRule type="expression" dxfId="939" priority="1467">
      <formula>OR(AM$46="A",AM$46="AES")</formula>
    </cfRule>
    <cfRule type="expression" dxfId="938" priority="1468">
      <formula>OR(AM$46="M",AM$46="MADI")</formula>
    </cfRule>
    <cfRule type="expression" dxfId="937" priority="1469">
      <formula>OR(AM$46="D",AM$46="DIS")</formula>
    </cfRule>
    <cfRule type="expression" dxfId="936" priority="1470">
      <formula>OR(AM$46="S",AM$46="STD")</formula>
    </cfRule>
  </conditionalFormatting>
  <conditionalFormatting sqref="AK47:AK64">
    <cfRule type="expression" dxfId="935" priority="1442">
      <formula>OR(AK$46="IPI",AK$46="IP in")</formula>
    </cfRule>
    <cfRule type="expression" dxfId="934" priority="1444">
      <formula>OR(AK$46="FS")</formula>
    </cfRule>
    <cfRule type="expression" dxfId="933" priority="1446">
      <formula>OR(AK$46="F",AK$46="Fiber")</formula>
    </cfRule>
    <cfRule type="expression" dxfId="932" priority="1453">
      <formula>AND(AK$46&lt;&gt;"FS",AK$46&lt;&gt;"F",AK$46&lt;&gt;"Fiber",AK$46&lt;&gt;"S",AK$46&lt;&gt;"STD",AK$46&lt;&gt;"D",AK$46&lt;&gt;"DIS",AK$46&lt;&gt;"M",AK$46&lt;&gt;"MADI",AK$46&lt;&gt;"",AK$46&lt;&gt;" ",AK$46&lt;&gt;"A",AK$46&lt;&gt;"AES")</formula>
    </cfRule>
    <cfRule type="expression" dxfId="931" priority="1454">
      <formula>OR(AK$46="",AK$46=" ")</formula>
    </cfRule>
    <cfRule type="expression" dxfId="930" priority="1455">
      <formula>OR(AK$46="A",AK$46="AES")</formula>
    </cfRule>
    <cfRule type="expression" dxfId="929" priority="1456">
      <formula>OR(AK$46="M",AK$46="MADI")</formula>
    </cfRule>
    <cfRule type="expression" dxfId="928" priority="1457">
      <formula>OR(AK$46="D",AK$46="DIS")</formula>
    </cfRule>
    <cfRule type="expression" dxfId="927" priority="1458">
      <formula>OR(AK$46="S",AK$46="STD")</formula>
    </cfRule>
  </conditionalFormatting>
  <conditionalFormatting sqref="AL47:AL64">
    <cfRule type="expression" dxfId="926" priority="1441">
      <formula>OR(AK$46="IPI",AK$46="IP in")</formula>
    </cfRule>
    <cfRule type="expression" dxfId="925" priority="1443">
      <formula>OR(AK$46="FS")</formula>
    </cfRule>
    <cfRule type="expression" dxfId="924" priority="1445">
      <formula>OR(AK$46="F",AK$46="Fiber")</formula>
    </cfRule>
    <cfRule type="expression" dxfId="923" priority="1447">
      <formula>AND(AK$46&lt;&gt;"FS",AK$46&lt;&gt;"F",AK$46&lt;&gt;"Fiber",AK$46&lt;&gt;"S",AK$46&lt;&gt;"STD",AK$46&lt;&gt;"D",AK$46&lt;&gt;"DIS",AK$46&lt;&gt;"M",AK$46&lt;&gt;"MADI",AK$46&lt;&gt;"",AK$46&lt;&gt;" ",AK$46&lt;&gt;"A",AK$46&lt;&gt;"AES")</formula>
    </cfRule>
    <cfRule type="expression" dxfId="922" priority="1448">
      <formula>OR(AK$46="",AK$46=" ")</formula>
    </cfRule>
    <cfRule type="expression" dxfId="921" priority="1449">
      <formula>OR(AK$46="A",AK$46="AES")</formula>
    </cfRule>
    <cfRule type="expression" dxfId="920" priority="1450">
      <formula>OR(AK$46="M",AK$46="MADI")</formula>
    </cfRule>
    <cfRule type="expression" dxfId="919" priority="1451">
      <formula>OR(AK$46="D",AK$46="DIS")</formula>
    </cfRule>
    <cfRule type="expression" dxfId="918" priority="1452">
      <formula>OR(AK$46="S",AK$46="STD")</formula>
    </cfRule>
  </conditionalFormatting>
  <conditionalFormatting sqref="AI47:AI64">
    <cfRule type="expression" dxfId="917" priority="1424">
      <formula>OR(AI$46="IPI",AI$46="IP in")</formula>
    </cfRule>
    <cfRule type="expression" dxfId="916" priority="1426">
      <formula>OR(AI$46="FS")</formula>
    </cfRule>
    <cfRule type="expression" dxfId="915" priority="1428">
      <formula>OR(AI$46="F",AI$46="Fiber")</formula>
    </cfRule>
    <cfRule type="expression" dxfId="914" priority="1435">
      <formula>AND(AI$46&lt;&gt;"FS",AI$46&lt;&gt;"F",AI$46&lt;&gt;"Fiber",AI$46&lt;&gt;"S",AI$46&lt;&gt;"STD",AI$46&lt;&gt;"D",AI$46&lt;&gt;"DIS",AI$46&lt;&gt;"M",AI$46&lt;&gt;"MADI",AI$46&lt;&gt;"",AI$46&lt;&gt;" ",AI$46&lt;&gt;"A",AI$46&lt;&gt;"AES")</formula>
    </cfRule>
    <cfRule type="expression" dxfId="913" priority="1436">
      <formula>OR(AI$46="",AI$46=" ")</formula>
    </cfRule>
    <cfRule type="expression" dxfId="912" priority="1437">
      <formula>OR(AI$46="A",AI$46="AES")</formula>
    </cfRule>
    <cfRule type="expression" dxfId="911" priority="1438">
      <formula>OR(AI$46="M",AI$46="MADI")</formula>
    </cfRule>
    <cfRule type="expression" dxfId="910" priority="1439">
      <formula>OR(AI$46="D",AI$46="DIS")</formula>
    </cfRule>
    <cfRule type="expression" dxfId="909" priority="1440">
      <formula>OR(AI$46="S",AI$46="STD")</formula>
    </cfRule>
  </conditionalFormatting>
  <conditionalFormatting sqref="AJ47:AJ64">
    <cfRule type="expression" dxfId="908" priority="1423">
      <formula>OR(AI$46="IPI",AI$46="IP in")</formula>
    </cfRule>
    <cfRule type="expression" dxfId="907" priority="1425">
      <formula>OR(AI$46="FS")</formula>
    </cfRule>
    <cfRule type="expression" dxfId="906" priority="1427">
      <formula>OR(AI$46="F",AI$46="Fiber")</formula>
    </cfRule>
    <cfRule type="expression" dxfId="905" priority="1429">
      <formula>AND(AI$46&lt;&gt;"FS",AI$46&lt;&gt;"F",AI$46&lt;&gt;"Fiber",AI$46&lt;&gt;"S",AI$46&lt;&gt;"STD",AI$46&lt;&gt;"D",AI$46&lt;&gt;"DIS",AI$46&lt;&gt;"M",AI$46&lt;&gt;"MADI",AI$46&lt;&gt;"",AI$46&lt;&gt;" ",AI$46&lt;&gt;"A",AI$46&lt;&gt;"AES")</formula>
    </cfRule>
    <cfRule type="expression" dxfId="904" priority="1430">
      <formula>OR(AI$46="",AI$46=" ")</formula>
    </cfRule>
    <cfRule type="expression" dxfId="903" priority="1431">
      <formula>OR(AI$46="A",AI$46="AES")</formula>
    </cfRule>
    <cfRule type="expression" dxfId="902" priority="1432">
      <formula>OR(AI$46="M",AI$46="MADI")</formula>
    </cfRule>
    <cfRule type="expression" dxfId="901" priority="1433">
      <formula>OR(AI$46="D",AI$46="DIS")</formula>
    </cfRule>
    <cfRule type="expression" dxfId="900" priority="1434">
      <formula>OR(AI$46="S",AI$46="STD")</formula>
    </cfRule>
  </conditionalFormatting>
  <conditionalFormatting sqref="AG47:AG64">
    <cfRule type="expression" dxfId="899" priority="1406">
      <formula>OR(AG$46="IPI",AG$46="IP in")</formula>
    </cfRule>
    <cfRule type="expression" dxfId="898" priority="1408">
      <formula>OR(AG$46="FS")</formula>
    </cfRule>
    <cfRule type="expression" dxfId="897" priority="1410">
      <formula>OR(AG$46="F",AG$46="Fiber")</formula>
    </cfRule>
    <cfRule type="expression" dxfId="896" priority="1417">
      <formula>AND(AG$46&lt;&gt;"FS",AG$46&lt;&gt;"F",AG$46&lt;&gt;"Fiber",AG$46&lt;&gt;"S",AG$46&lt;&gt;"STD",AG$46&lt;&gt;"D",AG$46&lt;&gt;"DIS",AG$46&lt;&gt;"M",AG$46&lt;&gt;"MADI",AG$46&lt;&gt;"",AG$46&lt;&gt;" ",AG$46&lt;&gt;"A",AG$46&lt;&gt;"AES")</formula>
    </cfRule>
    <cfRule type="expression" dxfId="895" priority="1418">
      <formula>OR(AG$46="",AG$46=" ")</formula>
    </cfRule>
    <cfRule type="expression" dxfId="894" priority="1419">
      <formula>OR(AG$46="A",AG$46="AES")</formula>
    </cfRule>
    <cfRule type="expression" dxfId="893" priority="1420">
      <formula>OR(AG$46="M",AG$46="MADI")</formula>
    </cfRule>
    <cfRule type="expression" dxfId="892" priority="1421">
      <formula>OR(AG$46="D",AG$46="DIS")</formula>
    </cfRule>
    <cfRule type="expression" dxfId="891" priority="1422">
      <formula>OR(AG$46="S",AG$46="STD")</formula>
    </cfRule>
  </conditionalFormatting>
  <conditionalFormatting sqref="AH47:AH64">
    <cfRule type="expression" dxfId="890" priority="1405">
      <formula>OR(AG$46="IPI",AG$46="IP in")</formula>
    </cfRule>
    <cfRule type="expression" dxfId="889" priority="1407">
      <formula>OR(AG$46="FS")</formula>
    </cfRule>
    <cfRule type="expression" dxfId="888" priority="1409">
      <formula>OR(AG$46="F",AG$46="Fiber")</formula>
    </cfRule>
    <cfRule type="expression" dxfId="887" priority="1411">
      <formula>AND(AG$46&lt;&gt;"FS",AG$46&lt;&gt;"F",AG$46&lt;&gt;"Fiber",AG$46&lt;&gt;"S",AG$46&lt;&gt;"STD",AG$46&lt;&gt;"D",AG$46&lt;&gt;"DIS",AG$46&lt;&gt;"M",AG$46&lt;&gt;"MADI",AG$46&lt;&gt;"",AG$46&lt;&gt;" ",AG$46&lt;&gt;"A",AG$46&lt;&gt;"AES")</formula>
    </cfRule>
    <cfRule type="expression" dxfId="886" priority="1412">
      <formula>OR(AG$46="",AG$46=" ")</formula>
    </cfRule>
    <cfRule type="expression" dxfId="885" priority="1413">
      <formula>OR(AG$46="A",AG$46="AES")</formula>
    </cfRule>
    <cfRule type="expression" dxfId="884" priority="1414">
      <formula>OR(AG$46="M",AG$46="MADI")</formula>
    </cfRule>
    <cfRule type="expression" dxfId="883" priority="1415">
      <formula>OR(AG$46="D",AG$46="DIS")</formula>
    </cfRule>
    <cfRule type="expression" dxfId="882" priority="1416">
      <formula>OR(AG$46="S",AG$46="STD")</formula>
    </cfRule>
  </conditionalFormatting>
  <conditionalFormatting sqref="AE47:AE64">
    <cfRule type="expression" dxfId="881" priority="1388">
      <formula>OR(AE$46="IPI",AE$46="IP in")</formula>
    </cfRule>
    <cfRule type="expression" dxfId="880" priority="1390">
      <formula>OR(AE$46="FS")</formula>
    </cfRule>
    <cfRule type="expression" dxfId="879" priority="1392">
      <formula>OR(AE$46="F",AE$46="Fiber")</formula>
    </cfRule>
    <cfRule type="expression" dxfId="878" priority="1399">
      <formula>AND(AE$46&lt;&gt;"FS",AE$46&lt;&gt;"F",AE$46&lt;&gt;"Fiber",AE$46&lt;&gt;"S",AE$46&lt;&gt;"STD",AE$46&lt;&gt;"D",AE$46&lt;&gt;"DIS",AE$46&lt;&gt;"M",AE$46&lt;&gt;"MADI",AE$46&lt;&gt;"",AE$46&lt;&gt;" ",AE$46&lt;&gt;"A",AE$46&lt;&gt;"AES")</formula>
    </cfRule>
    <cfRule type="expression" dxfId="877" priority="1400">
      <formula>OR(AE$46="",AE$46=" ")</formula>
    </cfRule>
    <cfRule type="expression" dxfId="876" priority="1401">
      <formula>OR(AE$46="A",AE$46="AES")</formula>
    </cfRule>
    <cfRule type="expression" dxfId="875" priority="1402">
      <formula>OR(AE$46="M",AE$46="MADI")</formula>
    </cfRule>
    <cfRule type="expression" dxfId="874" priority="1403">
      <formula>OR(AE$46="D",AE$46="DIS")</formula>
    </cfRule>
    <cfRule type="expression" dxfId="873" priority="1404">
      <formula>OR(AE$46="S",AE$46="STD")</formula>
    </cfRule>
  </conditionalFormatting>
  <conditionalFormatting sqref="AF47:AF64">
    <cfRule type="expression" dxfId="872" priority="1387">
      <formula>OR(AE$46="IPI",AE$46="IP in")</formula>
    </cfRule>
    <cfRule type="expression" dxfId="871" priority="1389">
      <formula>OR(AE$46="FS")</formula>
    </cfRule>
    <cfRule type="expression" dxfId="870" priority="1391">
      <formula>OR(AE$46="F",AE$46="Fiber")</formula>
    </cfRule>
    <cfRule type="expression" dxfId="869" priority="1393">
      <formula>AND(AE$46&lt;&gt;"FS",AE$46&lt;&gt;"F",AE$46&lt;&gt;"Fiber",AE$46&lt;&gt;"S",AE$46&lt;&gt;"STD",AE$46&lt;&gt;"D",AE$46&lt;&gt;"DIS",AE$46&lt;&gt;"M",AE$46&lt;&gt;"MADI",AE$46&lt;&gt;"",AE$46&lt;&gt;" ",AE$46&lt;&gt;"A",AE$46&lt;&gt;"AES")</formula>
    </cfRule>
    <cfRule type="expression" dxfId="868" priority="1394">
      <formula>OR(AE$46="",AE$46=" ")</formula>
    </cfRule>
    <cfRule type="expression" dxfId="867" priority="1395">
      <formula>OR(AE$46="A",AE$46="AES")</formula>
    </cfRule>
    <cfRule type="expression" dxfId="866" priority="1396">
      <formula>OR(AE$46="M",AE$46="MADI")</formula>
    </cfRule>
    <cfRule type="expression" dxfId="865" priority="1397">
      <formula>OR(AE$46="D",AE$46="DIS")</formula>
    </cfRule>
    <cfRule type="expression" dxfId="864" priority="1398">
      <formula>OR(AE$46="S",AE$46="STD")</formula>
    </cfRule>
  </conditionalFormatting>
  <conditionalFormatting sqref="AC47:AC64">
    <cfRule type="expression" dxfId="863" priority="1370">
      <formula>OR(AC$46="IPI",AC$46="IP in")</formula>
    </cfRule>
    <cfRule type="expression" dxfId="862" priority="1372">
      <formula>OR(AC$46="FS")</formula>
    </cfRule>
    <cfRule type="expression" dxfId="861" priority="1374">
      <formula>OR(AC$46="F",AC$46="Fiber")</formula>
    </cfRule>
    <cfRule type="expression" dxfId="860" priority="1381">
      <formula>AND(AC$46&lt;&gt;"FS",AC$46&lt;&gt;"F",AC$46&lt;&gt;"Fiber",AC$46&lt;&gt;"S",AC$46&lt;&gt;"STD",AC$46&lt;&gt;"D",AC$46&lt;&gt;"DIS",AC$46&lt;&gt;"M",AC$46&lt;&gt;"MADI",AC$46&lt;&gt;"",AC$46&lt;&gt;" ",AC$46&lt;&gt;"A",AC$46&lt;&gt;"AES")</formula>
    </cfRule>
    <cfRule type="expression" dxfId="859" priority="1382">
      <formula>OR(AC$46="",AC$46=" ")</formula>
    </cfRule>
    <cfRule type="expression" dxfId="858" priority="1383">
      <formula>OR(AC$46="A",AC$46="AES")</formula>
    </cfRule>
    <cfRule type="expression" dxfId="857" priority="1384">
      <formula>OR(AC$46="M",AC$46="MADI")</formula>
    </cfRule>
    <cfRule type="expression" dxfId="856" priority="1385">
      <formula>OR(AC$46="D",AC$46="DIS")</formula>
    </cfRule>
    <cfRule type="expression" dxfId="855" priority="1386">
      <formula>OR(AC$46="S",AC$46="STD")</formula>
    </cfRule>
  </conditionalFormatting>
  <conditionalFormatting sqref="AD47:AD64">
    <cfRule type="expression" dxfId="854" priority="1369">
      <formula>OR(AC$46="IPI",AC$46="IP in")</formula>
    </cfRule>
    <cfRule type="expression" dxfId="853" priority="1371">
      <formula>OR(AC$46="FS")</formula>
    </cfRule>
    <cfRule type="expression" dxfId="852" priority="1373">
      <formula>OR(AC$46="F",AC$46="Fiber")</formula>
    </cfRule>
    <cfRule type="expression" dxfId="851" priority="1375">
      <formula>AND(AC$46&lt;&gt;"FS",AC$46&lt;&gt;"F",AC$46&lt;&gt;"Fiber",AC$46&lt;&gt;"S",AC$46&lt;&gt;"STD",AC$46&lt;&gt;"D",AC$46&lt;&gt;"DIS",AC$46&lt;&gt;"M",AC$46&lt;&gt;"MADI",AC$46&lt;&gt;"",AC$46&lt;&gt;" ",AC$46&lt;&gt;"A",AC$46&lt;&gt;"AES")</formula>
    </cfRule>
    <cfRule type="expression" dxfId="850" priority="1376">
      <formula>OR(AC$46="",AC$46=" ")</formula>
    </cfRule>
    <cfRule type="expression" dxfId="849" priority="1377">
      <formula>OR(AC$46="A",AC$46="AES")</formula>
    </cfRule>
    <cfRule type="expression" dxfId="848" priority="1378">
      <formula>OR(AC$46="M",AC$46="MADI")</formula>
    </cfRule>
    <cfRule type="expression" dxfId="847" priority="1379">
      <formula>OR(AC$46="D",AC$46="DIS")</formula>
    </cfRule>
    <cfRule type="expression" dxfId="846" priority="1380">
      <formula>OR(AC$46="S",AC$46="STD")</formula>
    </cfRule>
  </conditionalFormatting>
  <conditionalFormatting sqref="AA47:AA64">
    <cfRule type="expression" dxfId="845" priority="1352">
      <formula>OR(AA$46="IPI",AA$46="IP in")</formula>
    </cfRule>
    <cfRule type="expression" dxfId="844" priority="1354">
      <formula>OR(AA$46="FS")</formula>
    </cfRule>
    <cfRule type="expression" dxfId="843" priority="1356">
      <formula>OR(AA$46="F",AA$46="Fiber")</formula>
    </cfRule>
    <cfRule type="expression" dxfId="842" priority="1363">
      <formula>AND(AA$46&lt;&gt;"FS",AA$46&lt;&gt;"F",AA$46&lt;&gt;"Fiber",AA$46&lt;&gt;"S",AA$46&lt;&gt;"STD",AA$46&lt;&gt;"D",AA$46&lt;&gt;"DIS",AA$46&lt;&gt;"M",AA$46&lt;&gt;"MADI",AA$46&lt;&gt;"",AA$46&lt;&gt;" ",AA$46&lt;&gt;"A",AA$46&lt;&gt;"AES")</formula>
    </cfRule>
    <cfRule type="expression" dxfId="841" priority="1364">
      <formula>OR(AA$46="",AA$46=" ")</formula>
    </cfRule>
    <cfRule type="expression" dxfId="840" priority="1365">
      <formula>OR(AA$46="A",AA$46="AES")</formula>
    </cfRule>
    <cfRule type="expression" dxfId="839" priority="1366">
      <formula>OR(AA$46="M",AA$46="MADI")</formula>
    </cfRule>
    <cfRule type="expression" dxfId="838" priority="1367">
      <formula>OR(AA$46="D",AA$46="DIS")</formula>
    </cfRule>
    <cfRule type="expression" dxfId="837" priority="1368">
      <formula>OR(AA$46="S",AA$46="STD")</formula>
    </cfRule>
  </conditionalFormatting>
  <conditionalFormatting sqref="AB47:AB64">
    <cfRule type="expression" dxfId="836" priority="1351">
      <formula>OR(AA$46="IPI",AA$46="IP in")</formula>
    </cfRule>
    <cfRule type="expression" dxfId="835" priority="1353">
      <formula>OR(AA$46="FS")</formula>
    </cfRule>
    <cfRule type="expression" dxfId="834" priority="1355">
      <formula>OR(AA$46="F",AA$46="Fiber")</formula>
    </cfRule>
    <cfRule type="expression" dxfId="833" priority="1357">
      <formula>AND(AA$46&lt;&gt;"FS",AA$46&lt;&gt;"F",AA$46&lt;&gt;"Fiber",AA$46&lt;&gt;"S",AA$46&lt;&gt;"STD",AA$46&lt;&gt;"D",AA$46&lt;&gt;"DIS",AA$46&lt;&gt;"M",AA$46&lt;&gt;"MADI",AA$46&lt;&gt;"",AA$46&lt;&gt;" ",AA$46&lt;&gt;"A",AA$46&lt;&gt;"AES")</formula>
    </cfRule>
    <cfRule type="expression" dxfId="832" priority="1358">
      <formula>OR(AA$46="",AA$46=" ")</formula>
    </cfRule>
    <cfRule type="expression" dxfId="831" priority="1359">
      <formula>OR(AA$46="A",AA$46="AES")</formula>
    </cfRule>
    <cfRule type="expression" dxfId="830" priority="1360">
      <formula>OR(AA$46="M",AA$46="MADI")</formula>
    </cfRule>
    <cfRule type="expression" dxfId="829" priority="1361">
      <formula>OR(AA$46="D",AA$46="DIS")</formula>
    </cfRule>
    <cfRule type="expression" dxfId="828" priority="1362">
      <formula>OR(AA$46="S",AA$46="STD")</formula>
    </cfRule>
  </conditionalFormatting>
  <conditionalFormatting sqref="Y47:Y64">
    <cfRule type="expression" dxfId="827" priority="1334">
      <formula>OR(Y$46="IPI",Y$46="IP in")</formula>
    </cfRule>
    <cfRule type="expression" dxfId="826" priority="1336">
      <formula>OR(Y$46="FS")</formula>
    </cfRule>
    <cfRule type="expression" dxfId="825" priority="1338">
      <formula>OR(Y$46="F",Y$46="Fiber")</formula>
    </cfRule>
    <cfRule type="expression" dxfId="824" priority="1345">
      <formula>AND(Y$46&lt;&gt;"FS",Y$46&lt;&gt;"F",Y$46&lt;&gt;"Fiber",Y$46&lt;&gt;"S",Y$46&lt;&gt;"STD",Y$46&lt;&gt;"D",Y$46&lt;&gt;"DIS",Y$46&lt;&gt;"M",Y$46&lt;&gt;"MADI",Y$46&lt;&gt;"",Y$46&lt;&gt;" ",Y$46&lt;&gt;"A",Y$46&lt;&gt;"AES")</formula>
    </cfRule>
    <cfRule type="expression" dxfId="823" priority="1346">
      <formula>OR(Y$46="",Y$46=" ")</formula>
    </cfRule>
    <cfRule type="expression" dxfId="822" priority="1347">
      <formula>OR(Y$46="A",Y$46="AES")</formula>
    </cfRule>
    <cfRule type="expression" dxfId="821" priority="1348">
      <formula>OR(Y$46="M",Y$46="MADI")</formula>
    </cfRule>
    <cfRule type="expression" dxfId="820" priority="1349">
      <formula>OR(Y$46="D",Y$46="DIS")</formula>
    </cfRule>
    <cfRule type="expression" dxfId="819" priority="1350">
      <formula>OR(Y$46="S",Y$46="STD")</formula>
    </cfRule>
  </conditionalFormatting>
  <conditionalFormatting sqref="Z47:Z64">
    <cfRule type="expression" dxfId="818" priority="1333">
      <formula>OR(Y$46="IPI",Y$46="IP in")</formula>
    </cfRule>
    <cfRule type="expression" dxfId="817" priority="1335">
      <formula>OR(Y$46="FS")</formula>
    </cfRule>
    <cfRule type="expression" dxfId="816" priority="1337">
      <formula>OR(Y$46="F",Y$46="Fiber")</formula>
    </cfRule>
    <cfRule type="expression" dxfId="815" priority="1339">
      <formula>AND(Y$46&lt;&gt;"FS",Y$46&lt;&gt;"F",Y$46&lt;&gt;"Fiber",Y$46&lt;&gt;"S",Y$46&lt;&gt;"STD",Y$46&lt;&gt;"D",Y$46&lt;&gt;"DIS",Y$46&lt;&gt;"M",Y$46&lt;&gt;"MADI",Y$46&lt;&gt;"",Y$46&lt;&gt;" ",Y$46&lt;&gt;"A",Y$46&lt;&gt;"AES")</formula>
    </cfRule>
    <cfRule type="expression" dxfId="814" priority="1340">
      <formula>OR(Y$46="",Y$46=" ")</formula>
    </cfRule>
    <cfRule type="expression" dxfId="813" priority="1341">
      <formula>OR(Y$46="A",Y$46="AES")</formula>
    </cfRule>
    <cfRule type="expression" dxfId="812" priority="1342">
      <formula>OR(Y$46="M",Y$46="MADI")</formula>
    </cfRule>
    <cfRule type="expression" dxfId="811" priority="1343">
      <formula>OR(Y$46="D",Y$46="DIS")</formula>
    </cfRule>
    <cfRule type="expression" dxfId="810" priority="1344">
      <formula>OR(Y$46="S",Y$46="STD")</formula>
    </cfRule>
  </conditionalFormatting>
  <conditionalFormatting sqref="W47:W64">
    <cfRule type="expression" dxfId="809" priority="1316">
      <formula>OR(W$46="IPI",W$46="IP in")</formula>
    </cfRule>
    <cfRule type="expression" dxfId="808" priority="1318">
      <formula>OR(W$46="FS")</formula>
    </cfRule>
    <cfRule type="expression" dxfId="807" priority="1320">
      <formula>OR(W$46="F",W$46="Fiber")</formula>
    </cfRule>
    <cfRule type="expression" dxfId="806" priority="1327">
      <formula>AND(W$46&lt;&gt;"FS",W$46&lt;&gt;"F",W$46&lt;&gt;"Fiber",W$46&lt;&gt;"S",W$46&lt;&gt;"STD",W$46&lt;&gt;"D",W$46&lt;&gt;"DIS",W$46&lt;&gt;"M",W$46&lt;&gt;"MADI",W$46&lt;&gt;"",W$46&lt;&gt;" ",W$46&lt;&gt;"A",W$46&lt;&gt;"AES")</formula>
    </cfRule>
    <cfRule type="expression" dxfId="805" priority="1328">
      <formula>OR(W$46="",W$46=" ")</formula>
    </cfRule>
    <cfRule type="expression" dxfId="804" priority="1329">
      <formula>OR(W$46="A",W$46="AES")</formula>
    </cfRule>
    <cfRule type="expression" dxfId="803" priority="1330">
      <formula>OR(W$46="M",W$46="MADI")</formula>
    </cfRule>
    <cfRule type="expression" dxfId="802" priority="1331">
      <formula>OR(W$46="D",W$46="DIS")</formula>
    </cfRule>
    <cfRule type="expression" dxfId="801" priority="1332">
      <formula>OR(W$46="S",W$46="STD")</formula>
    </cfRule>
  </conditionalFormatting>
  <conditionalFormatting sqref="X47:X64">
    <cfRule type="expression" dxfId="800" priority="1315">
      <formula>OR(W$46="IPI",W$46="IP in")</formula>
    </cfRule>
    <cfRule type="expression" dxfId="799" priority="1317">
      <formula>OR(W$46="FS")</formula>
    </cfRule>
    <cfRule type="expression" dxfId="798" priority="1319">
      <formula>OR(W$46="F",W$46="Fiber")</formula>
    </cfRule>
    <cfRule type="expression" dxfId="797" priority="1321">
      <formula>AND(W$46&lt;&gt;"FS",W$46&lt;&gt;"F",W$46&lt;&gt;"Fiber",W$46&lt;&gt;"S",W$46&lt;&gt;"STD",W$46&lt;&gt;"D",W$46&lt;&gt;"DIS",W$46&lt;&gt;"M",W$46&lt;&gt;"MADI",W$46&lt;&gt;"",W$46&lt;&gt;" ",W$46&lt;&gt;"A",W$46&lt;&gt;"AES")</formula>
    </cfRule>
    <cfRule type="expression" dxfId="796" priority="1322">
      <formula>OR(W$46="",W$46=" ")</formula>
    </cfRule>
    <cfRule type="expression" dxfId="795" priority="1323">
      <formula>OR(W$46="A",W$46="AES")</formula>
    </cfRule>
    <cfRule type="expression" dxfId="794" priority="1324">
      <formula>OR(W$46="M",W$46="MADI")</formula>
    </cfRule>
    <cfRule type="expression" dxfId="793" priority="1325">
      <formula>OR(W$46="D",W$46="DIS")</formula>
    </cfRule>
    <cfRule type="expression" dxfId="792" priority="1326">
      <formula>OR(W$46="S",W$46="STD")</formula>
    </cfRule>
  </conditionalFormatting>
  <conditionalFormatting sqref="U47:U64">
    <cfRule type="expression" dxfId="791" priority="1298">
      <formula>OR(U$46="IPI",U$46="IP in")</formula>
    </cfRule>
    <cfRule type="expression" dxfId="790" priority="1300">
      <formula>OR(U$46="FS")</formula>
    </cfRule>
    <cfRule type="expression" dxfId="789" priority="1302">
      <formula>OR(U$46="F",U$46="Fiber")</formula>
    </cfRule>
    <cfRule type="expression" dxfId="788" priority="1309">
      <formula>AND(U$46&lt;&gt;"FS",U$46&lt;&gt;"F",U$46&lt;&gt;"Fiber",U$46&lt;&gt;"S",U$46&lt;&gt;"STD",U$46&lt;&gt;"D",U$46&lt;&gt;"DIS",U$46&lt;&gt;"M",U$46&lt;&gt;"MADI",U$46&lt;&gt;"",U$46&lt;&gt;" ",U$46&lt;&gt;"A",U$46&lt;&gt;"AES")</formula>
    </cfRule>
    <cfRule type="expression" dxfId="787" priority="1310">
      <formula>OR(U$46="",U$46=" ")</formula>
    </cfRule>
    <cfRule type="expression" dxfId="786" priority="1311">
      <formula>OR(U$46="A",U$46="AES")</formula>
    </cfRule>
    <cfRule type="expression" dxfId="785" priority="1312">
      <formula>OR(U$46="M",U$46="MADI")</formula>
    </cfRule>
    <cfRule type="expression" dxfId="784" priority="1313">
      <formula>OR(U$46="D",U$46="DIS")</formula>
    </cfRule>
    <cfRule type="expression" dxfId="783" priority="1314">
      <formula>OR(U$46="S",U$46="STD")</formula>
    </cfRule>
  </conditionalFormatting>
  <conditionalFormatting sqref="V47:V64">
    <cfRule type="expression" dxfId="782" priority="1297">
      <formula>OR(U$46="IPI",U$46="IP in")</formula>
    </cfRule>
    <cfRule type="expression" dxfId="781" priority="1299">
      <formula>OR(U$46="FS")</formula>
    </cfRule>
    <cfRule type="expression" dxfId="780" priority="1301">
      <formula>OR(U$46="F",U$46="Fiber")</formula>
    </cfRule>
    <cfRule type="expression" dxfId="779" priority="1303">
      <formula>AND(U$46&lt;&gt;"FS",U$46&lt;&gt;"F",U$46&lt;&gt;"Fiber",U$46&lt;&gt;"S",U$46&lt;&gt;"STD",U$46&lt;&gt;"D",U$46&lt;&gt;"DIS",U$46&lt;&gt;"M",U$46&lt;&gt;"MADI",U$46&lt;&gt;"",U$46&lt;&gt;" ",U$46&lt;&gt;"A",U$46&lt;&gt;"AES")</formula>
    </cfRule>
    <cfRule type="expression" dxfId="778" priority="1304">
      <formula>OR(U$46="",U$46=" ")</formula>
    </cfRule>
    <cfRule type="expression" dxfId="777" priority="1305">
      <formula>OR(U$46="A",U$46="AES")</formula>
    </cfRule>
    <cfRule type="expression" dxfId="776" priority="1306">
      <formula>OR(U$46="M",U$46="MADI")</formula>
    </cfRule>
    <cfRule type="expression" dxfId="775" priority="1307">
      <formula>OR(U$46="D",U$46="DIS")</formula>
    </cfRule>
    <cfRule type="expression" dxfId="774" priority="1308">
      <formula>OR(U$46="S",U$46="STD")</formula>
    </cfRule>
  </conditionalFormatting>
  <conditionalFormatting sqref="S47:S64">
    <cfRule type="expression" dxfId="773" priority="1280">
      <formula>OR(S$46="IPI",S$46="IP in")</formula>
    </cfRule>
    <cfRule type="expression" dxfId="772" priority="1282">
      <formula>OR(S$46="FS")</formula>
    </cfRule>
    <cfRule type="expression" dxfId="771" priority="1284">
      <formula>OR(S$46="F",S$46="Fiber")</formula>
    </cfRule>
    <cfRule type="expression" dxfId="770" priority="1291">
      <formula>AND(S$46&lt;&gt;"FS",S$46&lt;&gt;"F",S$46&lt;&gt;"Fiber",S$46&lt;&gt;"S",S$46&lt;&gt;"STD",S$46&lt;&gt;"D",S$46&lt;&gt;"DIS",S$46&lt;&gt;"M",S$46&lt;&gt;"MADI",S$46&lt;&gt;"",S$46&lt;&gt;" ",S$46&lt;&gt;"A",S$46&lt;&gt;"AES")</formula>
    </cfRule>
    <cfRule type="expression" dxfId="769" priority="1292">
      <formula>OR(S$46="",S$46=" ")</formula>
    </cfRule>
    <cfRule type="expression" dxfId="768" priority="1293">
      <formula>OR(S$46="A",S$46="AES")</formula>
    </cfRule>
    <cfRule type="expression" dxfId="767" priority="1294">
      <formula>OR(S$46="M",S$46="MADI")</formula>
    </cfRule>
    <cfRule type="expression" dxfId="766" priority="1295">
      <formula>OR(S$46="D",S$46="DIS")</formula>
    </cfRule>
    <cfRule type="expression" dxfId="765" priority="1296">
      <formula>OR(S$46="S",S$46="STD")</formula>
    </cfRule>
  </conditionalFormatting>
  <conditionalFormatting sqref="T47:T64">
    <cfRule type="expression" dxfId="764" priority="1279">
      <formula>OR(S$46="IPI",S$46="IP in")</formula>
    </cfRule>
    <cfRule type="expression" dxfId="763" priority="1281">
      <formula>OR(S$46="FS")</formula>
    </cfRule>
    <cfRule type="expression" dxfId="762" priority="1283">
      <formula>OR(S$46="F",S$46="Fiber")</formula>
    </cfRule>
    <cfRule type="expression" dxfId="761" priority="1285">
      <formula>AND(S$46&lt;&gt;"FS",S$46&lt;&gt;"F",S$46&lt;&gt;"Fiber",S$46&lt;&gt;"S",S$46&lt;&gt;"STD",S$46&lt;&gt;"D",S$46&lt;&gt;"DIS",S$46&lt;&gt;"M",S$46&lt;&gt;"MADI",S$46&lt;&gt;"",S$46&lt;&gt;" ",S$46&lt;&gt;"A",S$46&lt;&gt;"AES")</formula>
    </cfRule>
    <cfRule type="expression" dxfId="760" priority="1286">
      <formula>OR(S$46="",S$46=" ")</formula>
    </cfRule>
    <cfRule type="expression" dxfId="759" priority="1287">
      <formula>OR(S$46="A",S$46="AES")</formula>
    </cfRule>
    <cfRule type="expression" dxfId="758" priority="1288">
      <formula>OR(S$46="M",S$46="MADI")</formula>
    </cfRule>
    <cfRule type="expression" dxfId="757" priority="1289">
      <formula>OR(S$46="D",S$46="DIS")</formula>
    </cfRule>
    <cfRule type="expression" dxfId="756" priority="1290">
      <formula>OR(S$46="S",S$46="STD")</formula>
    </cfRule>
  </conditionalFormatting>
  <conditionalFormatting sqref="Q47:Q64">
    <cfRule type="expression" dxfId="755" priority="1262">
      <formula>OR(Q$46="IPI",Q$46="IP in")</formula>
    </cfRule>
    <cfRule type="expression" dxfId="754" priority="1264">
      <formula>OR(Q$46="FS")</formula>
    </cfRule>
    <cfRule type="expression" dxfId="753" priority="1266">
      <formula>OR(Q$46="F",Q$46="Fiber")</formula>
    </cfRule>
    <cfRule type="expression" dxfId="752" priority="1273">
      <formula>AND(Q$46&lt;&gt;"FS",Q$46&lt;&gt;"F",Q$46&lt;&gt;"Fiber",Q$46&lt;&gt;"S",Q$46&lt;&gt;"STD",Q$46&lt;&gt;"D",Q$46&lt;&gt;"DIS",Q$46&lt;&gt;"M",Q$46&lt;&gt;"MADI",Q$46&lt;&gt;"",Q$46&lt;&gt;" ",Q$46&lt;&gt;"A",Q$46&lt;&gt;"AES")</formula>
    </cfRule>
    <cfRule type="expression" dxfId="751" priority="1274">
      <formula>OR(Q$46="",Q$46=" ")</formula>
    </cfRule>
    <cfRule type="expression" dxfId="750" priority="1275">
      <formula>OR(Q$46="A",Q$46="AES")</formula>
    </cfRule>
    <cfRule type="expression" dxfId="749" priority="1276">
      <formula>OR(Q$46="M",Q$46="MADI")</formula>
    </cfRule>
    <cfRule type="expression" dxfId="748" priority="1277">
      <formula>OR(Q$46="D",Q$46="DIS")</formula>
    </cfRule>
    <cfRule type="expression" dxfId="747" priority="1278">
      <formula>OR(Q$46="S",Q$46="STD")</formula>
    </cfRule>
  </conditionalFormatting>
  <conditionalFormatting sqref="R47:R64">
    <cfRule type="expression" dxfId="746" priority="1261">
      <formula>OR(Q$46="IPI",Q$46="IP in")</formula>
    </cfRule>
    <cfRule type="expression" dxfId="745" priority="1263">
      <formula>OR(Q$46="FS")</formula>
    </cfRule>
    <cfRule type="expression" dxfId="744" priority="1265">
      <formula>OR(Q$46="F",Q$46="Fiber")</formula>
    </cfRule>
    <cfRule type="expression" dxfId="743" priority="1267">
      <formula>AND(Q$46&lt;&gt;"FS",Q$46&lt;&gt;"F",Q$46&lt;&gt;"Fiber",Q$46&lt;&gt;"S",Q$46&lt;&gt;"STD",Q$46&lt;&gt;"D",Q$46&lt;&gt;"DIS",Q$46&lt;&gt;"M",Q$46&lt;&gt;"MADI",Q$46&lt;&gt;"",Q$46&lt;&gt;" ",Q$46&lt;&gt;"A",Q$46&lt;&gt;"AES")</formula>
    </cfRule>
    <cfRule type="expression" dxfId="742" priority="1268">
      <formula>OR(Q$46="",Q$46=" ")</formula>
    </cfRule>
    <cfRule type="expression" dxfId="741" priority="1269">
      <formula>OR(Q$46="A",Q$46="AES")</formula>
    </cfRule>
    <cfRule type="expression" dxfId="740" priority="1270">
      <formula>OR(Q$46="M",Q$46="MADI")</formula>
    </cfRule>
    <cfRule type="expression" dxfId="739" priority="1271">
      <formula>OR(Q$46="D",Q$46="DIS")</formula>
    </cfRule>
    <cfRule type="expression" dxfId="738" priority="1272">
      <formula>OR(Q$46="S",Q$46="STD")</formula>
    </cfRule>
  </conditionalFormatting>
  <conditionalFormatting sqref="O47:O64">
    <cfRule type="expression" dxfId="737" priority="1244">
      <formula>OR(O$46="IPI",O$46="IP in")</formula>
    </cfRule>
    <cfRule type="expression" dxfId="736" priority="1246">
      <formula>OR(O$46="FS")</formula>
    </cfRule>
    <cfRule type="expression" dxfId="735" priority="1248">
      <formula>OR(O$46="F",O$46="Fiber")</formula>
    </cfRule>
    <cfRule type="expression" dxfId="734" priority="1255">
      <formula>AND(O$46&lt;&gt;"FS",O$46&lt;&gt;"F",O$46&lt;&gt;"Fiber",O$46&lt;&gt;"S",O$46&lt;&gt;"STD",O$46&lt;&gt;"D",O$46&lt;&gt;"DIS",O$46&lt;&gt;"M",O$46&lt;&gt;"MADI",O$46&lt;&gt;"",O$46&lt;&gt;" ",O$46&lt;&gt;"A",O$46&lt;&gt;"AES")</formula>
    </cfRule>
    <cfRule type="expression" dxfId="733" priority="1256">
      <formula>OR(O$46="",O$46=" ")</formula>
    </cfRule>
    <cfRule type="expression" dxfId="732" priority="1257">
      <formula>OR(O$46="A",O$46="AES")</formula>
    </cfRule>
    <cfRule type="expression" dxfId="731" priority="1258">
      <formula>OR(O$46="M",O$46="MADI")</formula>
    </cfRule>
    <cfRule type="expression" dxfId="730" priority="1259">
      <formula>OR(O$46="D",O$46="DIS")</formula>
    </cfRule>
    <cfRule type="expression" dxfId="729" priority="1260">
      <formula>OR(O$46="S",O$46="STD")</formula>
    </cfRule>
  </conditionalFormatting>
  <conditionalFormatting sqref="P47:P64">
    <cfRule type="expression" dxfId="728" priority="1243">
      <formula>OR(O$46="IPI",O$46="IP in")</formula>
    </cfRule>
    <cfRule type="expression" dxfId="727" priority="1245">
      <formula>OR(O$46="FS")</formula>
    </cfRule>
    <cfRule type="expression" dxfId="726" priority="1247">
      <formula>OR(O$46="F",O$46="Fiber")</formula>
    </cfRule>
    <cfRule type="expression" dxfId="725" priority="1249">
      <formula>AND(O$46&lt;&gt;"FS",O$46&lt;&gt;"F",O$46&lt;&gt;"Fiber",O$46&lt;&gt;"S",O$46&lt;&gt;"STD",O$46&lt;&gt;"D",O$46&lt;&gt;"DIS",O$46&lt;&gt;"M",O$46&lt;&gt;"MADI",O$46&lt;&gt;"",O$46&lt;&gt;" ",O$46&lt;&gt;"A",O$46&lt;&gt;"AES")</formula>
    </cfRule>
    <cfRule type="expression" dxfId="724" priority="1250">
      <formula>OR(O$46="",O$46=" ")</formula>
    </cfRule>
    <cfRule type="expression" dxfId="723" priority="1251">
      <formula>OR(O$46="A",O$46="AES")</formula>
    </cfRule>
    <cfRule type="expression" dxfId="722" priority="1252">
      <formula>OR(O$46="M",O$46="MADI")</formula>
    </cfRule>
    <cfRule type="expression" dxfId="721" priority="1253">
      <formula>OR(O$46="D",O$46="DIS")</formula>
    </cfRule>
    <cfRule type="expression" dxfId="720" priority="1254">
      <formula>OR(O$46="S",O$46="STD")</formula>
    </cfRule>
  </conditionalFormatting>
  <conditionalFormatting sqref="M47:M64">
    <cfRule type="expression" dxfId="719" priority="1226">
      <formula>OR(M$46="IPI",M$46="IP in")</formula>
    </cfRule>
    <cfRule type="expression" dxfId="718" priority="1228">
      <formula>OR(M$46="FS")</formula>
    </cfRule>
    <cfRule type="expression" dxfId="717" priority="1230">
      <formula>OR(M$46="F",M$46="Fiber")</formula>
    </cfRule>
    <cfRule type="expression" dxfId="716" priority="1237">
      <formula>AND(M$46&lt;&gt;"FS",M$46&lt;&gt;"F",M$46&lt;&gt;"Fiber",M$46&lt;&gt;"S",M$46&lt;&gt;"STD",M$46&lt;&gt;"D",M$46&lt;&gt;"DIS",M$46&lt;&gt;"M",M$46&lt;&gt;"MADI",M$46&lt;&gt;"",M$46&lt;&gt;" ",M$46&lt;&gt;"A",M$46&lt;&gt;"AES")</formula>
    </cfRule>
    <cfRule type="expression" dxfId="715" priority="1238">
      <formula>OR(M$46="",M$46=" ")</formula>
    </cfRule>
    <cfRule type="expression" dxfId="714" priority="1239">
      <formula>OR(M$46="A",M$46="AES")</formula>
    </cfRule>
    <cfRule type="expression" dxfId="713" priority="1240">
      <formula>OR(M$46="M",M$46="MADI")</formula>
    </cfRule>
    <cfRule type="expression" dxfId="712" priority="1241">
      <formula>OR(M$46="D",M$46="DIS")</formula>
    </cfRule>
    <cfRule type="expression" dxfId="711" priority="1242">
      <formula>OR(M$46="S",M$46="STD")</formula>
    </cfRule>
  </conditionalFormatting>
  <conditionalFormatting sqref="N47:N64">
    <cfRule type="expression" dxfId="710" priority="1225">
      <formula>OR(M$46="IPI",M$46="IP in")</formula>
    </cfRule>
    <cfRule type="expression" dxfId="709" priority="1227">
      <formula>OR(M$46="FS")</formula>
    </cfRule>
    <cfRule type="expression" dxfId="708" priority="1229">
      <formula>OR(M$46="F",M$46="Fiber")</formula>
    </cfRule>
    <cfRule type="expression" dxfId="707" priority="1231">
      <formula>AND(M$46&lt;&gt;"FS",M$46&lt;&gt;"F",M$46&lt;&gt;"Fiber",M$46&lt;&gt;"S",M$46&lt;&gt;"STD",M$46&lt;&gt;"D",M$46&lt;&gt;"DIS",M$46&lt;&gt;"M",M$46&lt;&gt;"MADI",M$46&lt;&gt;"",M$46&lt;&gt;" ",M$46&lt;&gt;"A",M$46&lt;&gt;"AES")</formula>
    </cfRule>
    <cfRule type="expression" dxfId="706" priority="1232">
      <formula>OR(M$46="",M$46=" ")</formula>
    </cfRule>
    <cfRule type="expression" dxfId="705" priority="1233">
      <formula>OR(M$46="A",M$46="AES")</formula>
    </cfRule>
    <cfRule type="expression" dxfId="704" priority="1234">
      <formula>OR(M$46="M",M$46="MADI")</formula>
    </cfRule>
    <cfRule type="expression" dxfId="703" priority="1235">
      <formula>OR(M$46="D",M$46="DIS")</formula>
    </cfRule>
    <cfRule type="expression" dxfId="702" priority="1236">
      <formula>OR(M$46="S",M$46="STD")</formula>
    </cfRule>
  </conditionalFormatting>
  <conditionalFormatting sqref="K47:K64">
    <cfRule type="expression" dxfId="701" priority="1208">
      <formula>OR(K$46="IPI",K$46="IP in")</formula>
    </cfRule>
    <cfRule type="expression" dxfId="700" priority="1210">
      <formula>OR(K$46="FS")</formula>
    </cfRule>
    <cfRule type="expression" dxfId="699" priority="1212">
      <formula>OR(K$46="F",K$46="Fiber")</formula>
    </cfRule>
    <cfRule type="expression" dxfId="698" priority="1219">
      <formula>AND(K$46&lt;&gt;"FS",K$46&lt;&gt;"F",K$46&lt;&gt;"Fiber",K$46&lt;&gt;"S",K$46&lt;&gt;"STD",K$46&lt;&gt;"D",K$46&lt;&gt;"DIS",K$46&lt;&gt;"M",K$46&lt;&gt;"MADI",K$46&lt;&gt;"",K$46&lt;&gt;" ",K$46&lt;&gt;"A",K$46&lt;&gt;"AES")</formula>
    </cfRule>
    <cfRule type="expression" dxfId="697" priority="1220">
      <formula>OR(K$46="",K$46=" ")</formula>
    </cfRule>
    <cfRule type="expression" dxfId="696" priority="1221">
      <formula>OR(K$46="A",K$46="AES")</formula>
    </cfRule>
    <cfRule type="expression" dxfId="695" priority="1222">
      <formula>OR(K$46="M",K$46="MADI")</formula>
    </cfRule>
    <cfRule type="expression" dxfId="694" priority="1223">
      <formula>OR(K$46="D",K$46="DIS")</formula>
    </cfRule>
    <cfRule type="expression" dxfId="693" priority="1224">
      <formula>OR(K$46="S",K$46="STD")</formula>
    </cfRule>
  </conditionalFormatting>
  <conditionalFormatting sqref="L47:L64">
    <cfRule type="expression" dxfId="692" priority="1207">
      <formula>OR(K$46="IPI",K$46="IP in")</formula>
    </cfRule>
    <cfRule type="expression" dxfId="691" priority="1209">
      <formula>OR(K$46="FS")</formula>
    </cfRule>
    <cfRule type="expression" dxfId="690" priority="1211">
      <formula>OR(K$46="F",K$46="Fiber")</formula>
    </cfRule>
    <cfRule type="expression" dxfId="689" priority="1213">
      <formula>AND(K$46&lt;&gt;"FS",K$46&lt;&gt;"F",K$46&lt;&gt;"Fiber",K$46&lt;&gt;"S",K$46&lt;&gt;"STD",K$46&lt;&gt;"D",K$46&lt;&gt;"DIS",K$46&lt;&gt;"M",K$46&lt;&gt;"MADI",K$46&lt;&gt;"",K$46&lt;&gt;" ",K$46&lt;&gt;"A",K$46&lt;&gt;"AES")</formula>
    </cfRule>
    <cfRule type="expression" dxfId="688" priority="1214">
      <formula>OR(K$46="",K$46=" ")</formula>
    </cfRule>
    <cfRule type="expression" dxfId="687" priority="1215">
      <formula>OR(K$46="A",K$46="AES")</formula>
    </cfRule>
    <cfRule type="expression" dxfId="686" priority="1216">
      <formula>OR(K$46="M",K$46="MADI")</formula>
    </cfRule>
    <cfRule type="expression" dxfId="685" priority="1217">
      <formula>OR(K$46="D",K$46="DIS")</formula>
    </cfRule>
    <cfRule type="expression" dxfId="684" priority="1218">
      <formula>OR(K$46="S",K$46="STD")</formula>
    </cfRule>
  </conditionalFormatting>
  <conditionalFormatting sqref="I47:I64">
    <cfRule type="expression" dxfId="683" priority="1190">
      <formula>OR(I$46="IPI",I$46="IP in")</formula>
    </cfRule>
    <cfRule type="expression" dxfId="682" priority="1192">
      <formula>OR(I$46="FS")</formula>
    </cfRule>
    <cfRule type="expression" dxfId="681" priority="1194">
      <formula>OR(I$46="F",I$46="Fiber")</formula>
    </cfRule>
    <cfRule type="expression" dxfId="680" priority="1201">
      <formula>AND(I$46&lt;&gt;"FS",I$46&lt;&gt;"F",I$46&lt;&gt;"Fiber",I$46&lt;&gt;"S",I$46&lt;&gt;"STD",I$46&lt;&gt;"D",I$46&lt;&gt;"DIS",I$46&lt;&gt;"M",I$46&lt;&gt;"MADI",I$46&lt;&gt;"",I$46&lt;&gt;" ",I$46&lt;&gt;"A",I$46&lt;&gt;"AES")</formula>
    </cfRule>
    <cfRule type="expression" dxfId="679" priority="1202">
      <formula>OR(I$46="",I$46=" ")</formula>
    </cfRule>
    <cfRule type="expression" dxfId="678" priority="1203">
      <formula>OR(I$46="A",I$46="AES")</formula>
    </cfRule>
    <cfRule type="expression" dxfId="677" priority="1204">
      <formula>OR(I$46="M",I$46="MADI")</formula>
    </cfRule>
    <cfRule type="expression" dxfId="676" priority="1205">
      <formula>OR(I$46="D",I$46="DIS")</formula>
    </cfRule>
    <cfRule type="expression" dxfId="675" priority="1206">
      <formula>OR(I$46="S",I$46="STD")</formula>
    </cfRule>
  </conditionalFormatting>
  <conditionalFormatting sqref="J47:J64">
    <cfRule type="expression" dxfId="674" priority="1189">
      <formula>OR(I$46="IPI",I$46="IP in")</formula>
    </cfRule>
    <cfRule type="expression" dxfId="673" priority="1191">
      <formula>OR(I$46="FS")</formula>
    </cfRule>
    <cfRule type="expression" dxfId="672" priority="1193">
      <formula>OR(I$46="F",I$46="Fiber")</formula>
    </cfRule>
    <cfRule type="expression" dxfId="671" priority="1195">
      <formula>AND(I$46&lt;&gt;"FS",I$46&lt;&gt;"F",I$46&lt;&gt;"Fiber",I$46&lt;&gt;"S",I$46&lt;&gt;"STD",I$46&lt;&gt;"D",I$46&lt;&gt;"DIS",I$46&lt;&gt;"M",I$46&lt;&gt;"MADI",I$46&lt;&gt;"",I$46&lt;&gt;" ",I$46&lt;&gt;"A",I$46&lt;&gt;"AES")</formula>
    </cfRule>
    <cfRule type="expression" dxfId="670" priority="1196">
      <formula>OR(I$46="",I$46=" ")</formula>
    </cfRule>
    <cfRule type="expression" dxfId="669" priority="1197">
      <formula>OR(I$46="A",I$46="AES")</formula>
    </cfRule>
    <cfRule type="expression" dxfId="668" priority="1198">
      <formula>OR(I$46="M",I$46="MADI")</formula>
    </cfRule>
    <cfRule type="expression" dxfId="667" priority="1199">
      <formula>OR(I$46="D",I$46="DIS")</formula>
    </cfRule>
    <cfRule type="expression" dxfId="666" priority="1200">
      <formula>OR(I$46="S",I$46="STD")</formula>
    </cfRule>
  </conditionalFormatting>
  <conditionalFormatting sqref="G47:G64">
    <cfRule type="expression" dxfId="665" priority="1172">
      <formula>OR(G$46="IPI",G$46="IP in")</formula>
    </cfRule>
    <cfRule type="expression" dxfId="664" priority="1174">
      <formula>OR(G$46="FS")</formula>
    </cfRule>
    <cfRule type="expression" dxfId="663" priority="1176">
      <formula>OR(G$46="F",G$46="Fiber")</formula>
    </cfRule>
    <cfRule type="expression" dxfId="662" priority="1183">
      <formula>AND(G$46&lt;&gt;"FS",G$46&lt;&gt;"F",G$46&lt;&gt;"Fiber",G$46&lt;&gt;"S",G$46&lt;&gt;"STD",G$46&lt;&gt;"D",G$46&lt;&gt;"DIS",G$46&lt;&gt;"M",G$46&lt;&gt;"MADI",G$46&lt;&gt;"",G$46&lt;&gt;" ",G$46&lt;&gt;"A",G$46&lt;&gt;"AES")</formula>
    </cfRule>
    <cfRule type="expression" dxfId="661" priority="1184">
      <formula>OR(G$46="",G$46=" ")</formula>
    </cfRule>
    <cfRule type="expression" dxfId="660" priority="1185">
      <formula>OR(G$46="A",G$46="AES")</formula>
    </cfRule>
    <cfRule type="expression" dxfId="659" priority="1186">
      <formula>OR(G$46="M",G$46="MADI")</formula>
    </cfRule>
    <cfRule type="expression" dxfId="658" priority="1187">
      <formula>OR(G$46="D",G$46="DIS")</formula>
    </cfRule>
    <cfRule type="expression" dxfId="657" priority="1188">
      <formula>OR(G$46="S",G$46="STD")</formula>
    </cfRule>
  </conditionalFormatting>
  <conditionalFormatting sqref="H47:H64">
    <cfRule type="expression" dxfId="656" priority="1171">
      <formula>OR(G$46="IPI",G$46="IP in")</formula>
    </cfRule>
    <cfRule type="expression" dxfId="655" priority="1173">
      <formula>OR(G$46="FS")</formula>
    </cfRule>
    <cfRule type="expression" dxfId="654" priority="1175">
      <formula>OR(G$46="F",G$46="Fiber")</formula>
    </cfRule>
    <cfRule type="expression" dxfId="653" priority="1177">
      <formula>AND(G$46&lt;&gt;"FS",G$46&lt;&gt;"F",G$46&lt;&gt;"Fiber",G$46&lt;&gt;"S",G$46&lt;&gt;"STD",G$46&lt;&gt;"D",G$46&lt;&gt;"DIS",G$46&lt;&gt;"M",G$46&lt;&gt;"MADI",G$46&lt;&gt;"",G$46&lt;&gt;" ",G$46&lt;&gt;"A",G$46&lt;&gt;"AES")</formula>
    </cfRule>
    <cfRule type="expression" dxfId="652" priority="1178">
      <formula>OR(G$46="",G$46=" ")</formula>
    </cfRule>
    <cfRule type="expression" dxfId="651" priority="1179">
      <formula>OR(G$46="A",G$46="AES")</formula>
    </cfRule>
    <cfRule type="expression" dxfId="650" priority="1180">
      <formula>OR(G$46="M",G$46="MADI")</formula>
    </cfRule>
    <cfRule type="expression" dxfId="649" priority="1181">
      <formula>OR(G$46="D",G$46="DIS")</formula>
    </cfRule>
    <cfRule type="expression" dxfId="648" priority="1182">
      <formula>OR(G$46="S",G$46="STD")</formula>
    </cfRule>
  </conditionalFormatting>
  <conditionalFormatting sqref="E47:E64">
    <cfRule type="expression" dxfId="647" priority="1154">
      <formula>OR(E$46="IPI",E$46="IP in")</formula>
    </cfRule>
    <cfRule type="expression" dxfId="646" priority="1156">
      <formula>OR(E$46="FS")</formula>
    </cfRule>
    <cfRule type="expression" dxfId="645" priority="1158">
      <formula>OR(E$46="F",E$46="Fiber")</formula>
    </cfRule>
    <cfRule type="expression" dxfId="644" priority="1165">
      <formula>AND(E$46&lt;&gt;"FS",E$46&lt;&gt;"F",E$46&lt;&gt;"Fiber",E$46&lt;&gt;"S",E$46&lt;&gt;"STD",E$46&lt;&gt;"D",E$46&lt;&gt;"DIS",E$46&lt;&gt;"M",E$46&lt;&gt;"MADI",E$46&lt;&gt;"",E$46&lt;&gt;" ",E$46&lt;&gt;"A",E$46&lt;&gt;"AES")</formula>
    </cfRule>
    <cfRule type="expression" dxfId="643" priority="1166">
      <formula>OR(E$46="",E$46=" ")</formula>
    </cfRule>
    <cfRule type="expression" dxfId="642" priority="1167">
      <formula>OR(E$46="A",E$46="AES")</formula>
    </cfRule>
    <cfRule type="expression" dxfId="641" priority="1168">
      <formula>OR(E$46="M",E$46="MADI")</formula>
    </cfRule>
    <cfRule type="expression" dxfId="640" priority="1169">
      <formula>OR(E$46="D",E$46="DIS")</formula>
    </cfRule>
    <cfRule type="expression" dxfId="639" priority="1170">
      <formula>OR(E$46="S",E$46="STD")</formula>
    </cfRule>
  </conditionalFormatting>
  <conditionalFormatting sqref="F47:F64">
    <cfRule type="expression" dxfId="638" priority="1153">
      <formula>OR(E$46="IPI",E$46="IP in")</formula>
    </cfRule>
    <cfRule type="expression" dxfId="637" priority="1155">
      <formula>OR(E$46="FS")</formula>
    </cfRule>
    <cfRule type="expression" dxfId="636" priority="1157">
      <formula>OR(E$46="F",E$46="Fiber")</formula>
    </cfRule>
    <cfRule type="expression" dxfId="635" priority="1159">
      <formula>AND(E$46&lt;&gt;"FS",E$46&lt;&gt;"F",E$46&lt;&gt;"Fiber",E$46&lt;&gt;"S",E$46&lt;&gt;"STD",E$46&lt;&gt;"D",E$46&lt;&gt;"DIS",E$46&lt;&gt;"M",E$46&lt;&gt;"MADI",E$46&lt;&gt;"",E$46&lt;&gt;" ",E$46&lt;&gt;"A",E$46&lt;&gt;"AES")</formula>
    </cfRule>
    <cfRule type="expression" dxfId="634" priority="1160">
      <formula>OR(E$46="",E$46=" ")</formula>
    </cfRule>
    <cfRule type="expression" dxfId="633" priority="1161">
      <formula>OR(E$46="A",E$46="AES")</formula>
    </cfRule>
    <cfRule type="expression" dxfId="632" priority="1162">
      <formula>OR(E$46="M",E$46="MADI")</formula>
    </cfRule>
    <cfRule type="expression" dxfId="631" priority="1163">
      <formula>OR(E$46="D",E$46="DIS")</formula>
    </cfRule>
    <cfRule type="expression" dxfId="630" priority="1164">
      <formula>OR(E$46="S",E$46="STD")</formula>
    </cfRule>
  </conditionalFormatting>
  <conditionalFormatting sqref="C47:C64">
    <cfRule type="expression" dxfId="629" priority="1136">
      <formula>OR(C$46="IPI",C$46="IP in")</formula>
    </cfRule>
    <cfRule type="expression" dxfId="628" priority="1138">
      <formula>OR(C$46="FS")</formula>
    </cfRule>
    <cfRule type="expression" dxfId="627" priority="1140">
      <formula>OR(C$46="F",C$46="Fiber")</formula>
    </cfRule>
    <cfRule type="expression" dxfId="626" priority="1147">
      <formula>AND(C$46&lt;&gt;"FS",C$46&lt;&gt;"F",C$46&lt;&gt;"Fiber",C$46&lt;&gt;"S",C$46&lt;&gt;"STD",C$46&lt;&gt;"D",C$46&lt;&gt;"DIS",C$46&lt;&gt;"M",C$46&lt;&gt;"MADI",C$46&lt;&gt;"",C$46&lt;&gt;" ",C$46&lt;&gt;"A",C$46&lt;&gt;"AES")</formula>
    </cfRule>
    <cfRule type="expression" dxfId="625" priority="1148">
      <formula>OR(C$46="",C$46=" ")</formula>
    </cfRule>
    <cfRule type="expression" dxfId="624" priority="1149">
      <formula>OR(C$46="A",C$46="AES")</formula>
    </cfRule>
    <cfRule type="expression" dxfId="623" priority="1150">
      <formula>OR(C$46="M",C$46="MADI")</formula>
    </cfRule>
    <cfRule type="expression" dxfId="622" priority="1151">
      <formula>OR(C$46="D",C$46="DIS")</formula>
    </cfRule>
    <cfRule type="expression" dxfId="621" priority="1152">
      <formula>OR(C$46="S",C$46="STD")</formula>
    </cfRule>
  </conditionalFormatting>
  <conditionalFormatting sqref="D47:D64">
    <cfRule type="expression" dxfId="620" priority="1135">
      <formula>OR(C$46="IPI",C$46="IP in")</formula>
    </cfRule>
    <cfRule type="expression" dxfId="619" priority="1137">
      <formula>OR(C$46="FS")</formula>
    </cfRule>
    <cfRule type="expression" dxfId="618" priority="1139">
      <formula>OR(C$46="F",C$46="Fiber")</formula>
    </cfRule>
    <cfRule type="expression" dxfId="617" priority="1141">
      <formula>AND(C$46&lt;&gt;"FS",C$46&lt;&gt;"F",C$46&lt;&gt;"Fiber",C$46&lt;&gt;"S",C$46&lt;&gt;"STD",C$46&lt;&gt;"D",C$46&lt;&gt;"DIS",C$46&lt;&gt;"M",C$46&lt;&gt;"MADI",C$46&lt;&gt;"",C$46&lt;&gt;" ",C$46&lt;&gt;"A",C$46&lt;&gt;"AES")</formula>
    </cfRule>
    <cfRule type="expression" dxfId="616" priority="1142">
      <formula>OR(C$46="",C$46=" ")</formula>
    </cfRule>
    <cfRule type="expression" dxfId="615" priority="1143">
      <formula>OR(C$46="A",C$46="AES")</formula>
    </cfRule>
    <cfRule type="expression" dxfId="614" priority="1144">
      <formula>OR(C$46="M",C$46="MADI")</formula>
    </cfRule>
    <cfRule type="expression" dxfId="613" priority="1145">
      <formula>OR(C$46="D",C$46="DIS")</formula>
    </cfRule>
    <cfRule type="expression" dxfId="612" priority="1146">
      <formula>OR(C$46="S",C$46="STD")</formula>
    </cfRule>
  </conditionalFormatting>
  <conditionalFormatting sqref="A47:A64">
    <cfRule type="expression" dxfId="611" priority="1118">
      <formula>OR(A$46="IPI",A$46="IP in")</formula>
    </cfRule>
    <cfRule type="expression" dxfId="610" priority="1120">
      <formula>OR(A$46="FS")</formula>
    </cfRule>
    <cfRule type="expression" dxfId="609" priority="1122">
      <formula>OR(A$46="F",A$46="Fiber")</formula>
    </cfRule>
    <cfRule type="expression" dxfId="608" priority="1129">
      <formula>AND(A$46&lt;&gt;"FS",A$46&lt;&gt;"F",A$46&lt;&gt;"Fiber",A$46&lt;&gt;"S",A$46&lt;&gt;"STD",A$46&lt;&gt;"D",A$46&lt;&gt;"DIS",A$46&lt;&gt;"M",A$46&lt;&gt;"MADI",A$46&lt;&gt;"",A$46&lt;&gt;" ",A$46&lt;&gt;"A",A$46&lt;&gt;"AES")</formula>
    </cfRule>
    <cfRule type="expression" dxfId="607" priority="1130">
      <formula>OR(A$46="",A$46=" ")</formula>
    </cfRule>
    <cfRule type="expression" dxfId="606" priority="1131">
      <formula>OR(A$46="A",A$46="AES")</formula>
    </cfRule>
    <cfRule type="expression" dxfId="605" priority="1132">
      <formula>OR(A$46="M",A$46="MADI")</formula>
    </cfRule>
    <cfRule type="expression" dxfId="604" priority="1133">
      <formula>OR(A$46="D",A$46="DIS")</formula>
    </cfRule>
    <cfRule type="expression" dxfId="603" priority="1134">
      <formula>OR(A$46="S",A$46="STD")</formula>
    </cfRule>
  </conditionalFormatting>
  <conditionalFormatting sqref="B47:B64">
    <cfRule type="expression" dxfId="602" priority="1117">
      <formula>OR(A$46="IPI",A$46="IP in")</formula>
    </cfRule>
    <cfRule type="expression" dxfId="601" priority="1119">
      <formula>OR(A$46="FS")</formula>
    </cfRule>
    <cfRule type="expression" dxfId="600" priority="1121">
      <formula>OR(A$46="F",A$46="Fiber")</formula>
    </cfRule>
    <cfRule type="expression" dxfId="599" priority="1123">
      <formula>AND(A$46&lt;&gt;"FS",A$46&lt;&gt;"F",A$46&lt;&gt;"Fiber",A$46&lt;&gt;"S",A$46&lt;&gt;"STD",A$46&lt;&gt;"D",A$46&lt;&gt;"DIS",A$46&lt;&gt;"M",A$46&lt;&gt;"MADI",A$46&lt;&gt;"",A$46&lt;&gt;" ",A$46&lt;&gt;"A",A$46&lt;&gt;"AES")</formula>
    </cfRule>
    <cfRule type="expression" dxfId="598" priority="1124">
      <formula>OR(A$46="",A$46=" ")</formula>
    </cfRule>
    <cfRule type="expression" dxfId="597" priority="1125">
      <formula>OR(A$46="A",A$46="AES")</formula>
    </cfRule>
    <cfRule type="expression" dxfId="596" priority="1126">
      <formula>OR(A$46="M",A$46="MADI")</formula>
    </cfRule>
    <cfRule type="expression" dxfId="595" priority="1127">
      <formula>OR(A$46="D",A$46="DIS")</formula>
    </cfRule>
    <cfRule type="expression" dxfId="594" priority="1128">
      <formula>OR(A$46="S",A$46="STD")</formula>
    </cfRule>
  </conditionalFormatting>
  <conditionalFormatting sqref="AG73:AG90 AI73:AI90 AK73:AK90 AM73:AM90 AO73:AO90 AQ73:AQ90 AS73:AS90 AU73:AU90 AW73:AW90 AY73:AY90 BA73:BA90 BC73:BC90 BE73:BE90 BG73:BG90 BI73:BI90">
    <cfRule type="expression" dxfId="593" priority="848">
      <formula>OR(AG$72="IPI",AG$72="IP in")</formula>
    </cfRule>
    <cfRule type="expression" dxfId="592" priority="850">
      <formula>OR(AG$72="FS")</formula>
    </cfRule>
    <cfRule type="expression" dxfId="591" priority="852">
      <formula>OR(AG$72="F",AG$72="Fiber")</formula>
    </cfRule>
    <cfRule type="expression" dxfId="590" priority="859">
      <formula>AND(AG$72&lt;&gt;"FS",AG$72&lt;&gt;"F",AG$72&lt;&gt;"Fiber",AG$72&lt;&gt;"S",AG$72&lt;&gt;"STD",AG$72&lt;&gt;"D",AG$72&lt;&gt;"DIS",AG$72&lt;&gt;"M",AG$72&lt;&gt;"MADI",AG$72&lt;&gt;"",AG$72&lt;&gt;" ",AG$72&lt;&gt;"A",AG$72&lt;&gt;"AES")</formula>
    </cfRule>
    <cfRule type="expression" dxfId="589" priority="860">
      <formula>OR(AG$72="",AG$72=" ")</formula>
    </cfRule>
    <cfRule type="expression" dxfId="588" priority="861">
      <formula>OR(AG$72="A",AG$72="AES")</formula>
    </cfRule>
    <cfRule type="expression" dxfId="587" priority="862">
      <formula>OR(AG$72="M",AG$72="MADI")</formula>
    </cfRule>
    <cfRule type="expression" dxfId="586" priority="863">
      <formula>OR(AG$72="D",AG$72="DIS")</formula>
    </cfRule>
    <cfRule type="expression" dxfId="585" priority="864">
      <formula>OR(AG$72="S",AG$72="STD")</formula>
    </cfRule>
  </conditionalFormatting>
  <conditionalFormatting sqref="AH73:AH90 AJ73:AJ90 AL73:AL90 AN73:AN90 AP73:AP90 AR73:AR90 AT73:AT90 AV73:AV90 AX73:AX90 AZ73:AZ90 BB73:BB90 BD73:BD90 BF73:BF90 BH73:BH90 BJ73:BJ90">
    <cfRule type="expression" dxfId="584" priority="847">
      <formula>OR(AG$72="IPI",AG$72="IP in")</formula>
    </cfRule>
    <cfRule type="expression" dxfId="583" priority="849">
      <formula>OR(AG$72="FS")</formula>
    </cfRule>
    <cfRule type="expression" dxfId="582" priority="851">
      <formula>OR(AG$72="F",AG$72="Fiber")</formula>
    </cfRule>
    <cfRule type="expression" dxfId="581" priority="853">
      <formula>AND(AG$72&lt;&gt;"FS",AG$72&lt;&gt;"F",AG$72&lt;&gt;"Fiber",AG$72&lt;&gt;"S",AG$72&lt;&gt;"STD",AG$72&lt;&gt;"D",AG$72&lt;&gt;"DIS",AG$72&lt;&gt;"M",AG$72&lt;&gt;"MADI",AG$72&lt;&gt;"",AG$72&lt;&gt;" ",AG$72&lt;&gt;"A",AG$72&lt;&gt;"AES")</formula>
    </cfRule>
    <cfRule type="expression" dxfId="580" priority="854">
      <formula>OR(AG$72="",AG$72=" ")</formula>
    </cfRule>
    <cfRule type="expression" dxfId="579" priority="855">
      <formula>OR(AG$72="A",AG$72="AES")</formula>
    </cfRule>
    <cfRule type="expression" dxfId="578" priority="856">
      <formula>OR(AG$72="M",AG$72="MADI")</formula>
    </cfRule>
    <cfRule type="expression" dxfId="577" priority="857">
      <formula>OR(AG$72="D",AG$72="DIS")</formula>
    </cfRule>
    <cfRule type="expression" dxfId="576" priority="858">
      <formula>OR(AG$72="S",AG$72="STD")</formula>
    </cfRule>
  </conditionalFormatting>
  <conditionalFormatting sqref="A73:A90 C73:C90 E73:E90 G73:G90 I73:I90 K73:K90 M73:M90 O73:O90 Q73:Q90 S73:S90 U73:U90 W73:W90 Y73:Y90 AA73:AA90 AC73:AC90 AE73:AE90">
    <cfRule type="expression" dxfId="575" priority="560">
      <formula>OR(A$72="IPI",A$72="IP in")</formula>
    </cfRule>
    <cfRule type="expression" dxfId="574" priority="562">
      <formula>OR(A$72="FS")</formula>
    </cfRule>
    <cfRule type="expression" dxfId="573" priority="564">
      <formula>OR(A$72="F",A$72="Fiber")</formula>
    </cfRule>
    <cfRule type="expression" dxfId="572" priority="571">
      <formula>AND(A$72&lt;&gt;"FS",A$72&lt;&gt;"F",A$72&lt;&gt;"Fiber",A$72&lt;&gt;"S",A$72&lt;&gt;"STD",A$72&lt;&gt;"D",A$72&lt;&gt;"DIS",A$72&lt;&gt;"M",A$72&lt;&gt;"MADI",A$72&lt;&gt;"",A$72&lt;&gt;" ",A$72&lt;&gt;"A",A$72&lt;&gt;"AES")</formula>
    </cfRule>
    <cfRule type="expression" dxfId="571" priority="572">
      <formula>OR(A$72="",A$72=" ")</formula>
    </cfRule>
    <cfRule type="expression" dxfId="570" priority="573">
      <formula>OR(A$72="A",A$72="AES")</formula>
    </cfRule>
    <cfRule type="expression" dxfId="569" priority="574">
      <formula>OR(A$72="M",A$72="MADI")</formula>
    </cfRule>
    <cfRule type="expression" dxfId="568" priority="575">
      <formula>OR(A$72="D",A$72="DIS")</formula>
    </cfRule>
    <cfRule type="expression" dxfId="567" priority="576">
      <formula>OR(A$72="S",A$72="STD")</formula>
    </cfRule>
  </conditionalFormatting>
  <conditionalFormatting sqref="B73:B90 D73:D90 F73:F90 H73:H90 J73:J90 L73:L90 N73:N90 P73:P90 R73:R90 T73:T90 V73:V90 X73:X90 Z73:Z90 AB73:AB90 AD73:AD90 AF73:AF90">
    <cfRule type="expression" dxfId="566" priority="559">
      <formula>OR(A$72="IPI",A$72="IP in")</formula>
    </cfRule>
    <cfRule type="expression" dxfId="565" priority="561">
      <formula>OR(A$72="FS")</formula>
    </cfRule>
    <cfRule type="expression" dxfId="564" priority="563">
      <formula>OR(A$72="F",A$72="Fiber")</formula>
    </cfRule>
    <cfRule type="expression" dxfId="563" priority="565">
      <formula>AND(A$72&lt;&gt;"FS",A$72&lt;&gt;"F",A$72&lt;&gt;"Fiber",A$72&lt;&gt;"S",A$72&lt;&gt;"STD",A$72&lt;&gt;"D",A$72&lt;&gt;"DIS",A$72&lt;&gt;"M",A$72&lt;&gt;"MADI",A$72&lt;&gt;"",A$72&lt;&gt;" ",A$72&lt;&gt;"A",A$72&lt;&gt;"AES")</formula>
    </cfRule>
    <cfRule type="expression" dxfId="562" priority="566">
      <formula>OR(A$72="",A$72=" ")</formula>
    </cfRule>
    <cfRule type="expression" dxfId="561" priority="567">
      <formula>OR(A$72="A",A$72="AES")</formula>
    </cfRule>
    <cfRule type="expression" dxfId="560" priority="568">
      <formula>OR(A$72="M",A$72="MADI")</formula>
    </cfRule>
    <cfRule type="expression" dxfId="559" priority="569">
      <formula>OR(A$72="D",A$72="DIS")</formula>
    </cfRule>
    <cfRule type="expression" dxfId="558" priority="570">
      <formula>OR(A$72="S",A$72="STD")</formula>
    </cfRule>
  </conditionalFormatting>
  <conditionalFormatting sqref="BI96:BI131">
    <cfRule type="expression" dxfId="557" priority="542">
      <formula>OR(BI$95="IPO",BI$95="IP out")</formula>
    </cfRule>
    <cfRule type="expression" dxfId="556" priority="544">
      <formula>BI$95="M3"</formula>
    </cfRule>
    <cfRule type="expression" dxfId="555" priority="546">
      <formula>OR(BI$95="F",BI$95="Fiber")</formula>
    </cfRule>
    <cfRule type="expression" dxfId="554" priority="553">
      <formula>AND(BI$95&lt;&gt;"F",BI$95&lt;&gt;"Fiber",BI$95&lt;&gt;"S",BI$95&lt;&gt;"STD",BI$95&lt;&gt;"E",BI$95&lt;&gt;"EMB",BI$95&lt;&gt;"M",BI$95&lt;&gt;"MADI",BI$95&lt;&gt;"",BI$95&lt;&gt;" ",BI$95&lt;&gt;"A",BI$95&lt;&gt;"AES")</formula>
    </cfRule>
    <cfRule type="expression" dxfId="553" priority="554">
      <formula>OR(BI$95="",BI$95=" ")</formula>
    </cfRule>
    <cfRule type="expression" dxfId="552" priority="555">
      <formula>OR(BI$95="A",BI$95="AES")</formula>
    </cfRule>
    <cfRule type="expression" dxfId="551" priority="556">
      <formula>OR(BI$95="M",BI$95="MADI")</formula>
    </cfRule>
    <cfRule type="expression" dxfId="550" priority="557">
      <formula>OR(BI$95="E",BI$95="EMB")</formula>
    </cfRule>
    <cfRule type="expression" dxfId="549" priority="558">
      <formula>OR(BI$95="S",BI$95="STD")</formula>
    </cfRule>
  </conditionalFormatting>
  <conditionalFormatting sqref="BJ96:BJ131">
    <cfRule type="expression" dxfId="548" priority="541">
      <formula>OR(BI$95="IPO",BI$95="IP out")</formula>
    </cfRule>
    <cfRule type="expression" dxfId="547" priority="543">
      <formula>BI$95="M3"</formula>
    </cfRule>
    <cfRule type="expression" dxfId="546" priority="545">
      <formula>OR(BI$95="F",BI$95="Fiber")</formula>
    </cfRule>
    <cfRule type="expression" dxfId="545" priority="547">
      <formula>AND(BI$95&lt;&gt;"F",BI$95&lt;&gt;"Fiber",BI$95&lt;&gt;"S",BI$95&lt;&gt;"STD",BI$95&lt;&gt;"E",BI$95&lt;&gt;"EMB",BI$95&lt;&gt;"M",BI$95&lt;&gt;"MADI",BI$95&lt;&gt;"",BI$95&lt;&gt;" ",BI$95&lt;&gt;"A",BI$95&lt;&gt;"AES")</formula>
    </cfRule>
    <cfRule type="expression" dxfId="544" priority="548">
      <formula>OR(BI$95="",BI$95=" ")</formula>
    </cfRule>
    <cfRule type="expression" dxfId="543" priority="549">
      <formula>OR(BI$95="A",BI$95="AES")</formula>
    </cfRule>
    <cfRule type="expression" dxfId="542" priority="550">
      <formula>OR(BI$95="M",BI$95="MADI")</formula>
    </cfRule>
    <cfRule type="expression" dxfId="541" priority="551">
      <formula>OR(BI$95="E",BI$95="EMB")</formula>
    </cfRule>
    <cfRule type="expression" dxfId="540" priority="552">
      <formula>OR(BI$95="S",BI$95="STD")</formula>
    </cfRule>
  </conditionalFormatting>
  <conditionalFormatting sqref="BG96:BG131">
    <cfRule type="expression" dxfId="539" priority="524">
      <formula>OR(BG$95="IPO",BG$95="IP out")</formula>
    </cfRule>
    <cfRule type="expression" dxfId="538" priority="526">
      <formula>BG$95="M3"</formula>
    </cfRule>
    <cfRule type="expression" dxfId="537" priority="528">
      <formula>OR(BG$95="F",BG$95="Fiber")</formula>
    </cfRule>
    <cfRule type="expression" dxfId="536" priority="535">
      <formula>AND(BG$95&lt;&gt;"F",BG$95&lt;&gt;"Fiber",BG$95&lt;&gt;"S",BG$95&lt;&gt;"STD",BG$95&lt;&gt;"E",BG$95&lt;&gt;"EMB",BG$95&lt;&gt;"M",BG$95&lt;&gt;"MADI",BG$95&lt;&gt;"",BG$95&lt;&gt;" ",BG$95&lt;&gt;"A",BG$95&lt;&gt;"AES")</formula>
    </cfRule>
    <cfRule type="expression" dxfId="535" priority="536">
      <formula>OR(BG$95="",BG$95=" ")</formula>
    </cfRule>
    <cfRule type="expression" dxfId="534" priority="537">
      <formula>OR(BG$95="A",BG$95="AES")</formula>
    </cfRule>
    <cfRule type="expression" dxfId="533" priority="538">
      <formula>OR(BG$95="M",BG$95="MADI")</formula>
    </cfRule>
    <cfRule type="expression" dxfId="532" priority="539">
      <formula>OR(BG$95="E",BG$95="EMB")</formula>
    </cfRule>
    <cfRule type="expression" dxfId="531" priority="540">
      <formula>OR(BG$95="S",BG$95="STD")</formula>
    </cfRule>
  </conditionalFormatting>
  <conditionalFormatting sqref="BH96:BH131">
    <cfRule type="expression" dxfId="530" priority="523">
      <formula>OR(BG$95="IPO",BG$95="IP out")</formula>
    </cfRule>
    <cfRule type="expression" dxfId="529" priority="525">
      <formula>BG$95="M3"</formula>
    </cfRule>
    <cfRule type="expression" dxfId="528" priority="527">
      <formula>OR(BG$95="F",BG$95="Fiber")</formula>
    </cfRule>
    <cfRule type="expression" dxfId="527" priority="529">
      <formula>AND(BG$95&lt;&gt;"F",BG$95&lt;&gt;"Fiber",BG$95&lt;&gt;"S",BG$95&lt;&gt;"STD",BG$95&lt;&gt;"E",BG$95&lt;&gt;"EMB",BG$95&lt;&gt;"M",BG$95&lt;&gt;"MADI",BG$95&lt;&gt;"",BG$95&lt;&gt;" ",BG$95&lt;&gt;"A",BG$95&lt;&gt;"AES")</formula>
    </cfRule>
    <cfRule type="expression" dxfId="526" priority="530">
      <formula>OR(BG$95="",BG$95=" ")</formula>
    </cfRule>
    <cfRule type="expression" dxfId="525" priority="531">
      <formula>OR(BG$95="A",BG$95="AES")</formula>
    </cfRule>
    <cfRule type="expression" dxfId="524" priority="532">
      <formula>OR(BG$95="M",BG$95="MADI")</formula>
    </cfRule>
    <cfRule type="expression" dxfId="523" priority="533">
      <formula>OR(BG$95="E",BG$95="EMB")</formula>
    </cfRule>
    <cfRule type="expression" dxfId="522" priority="534">
      <formula>OR(BG$95="S",BG$95="STD")</formula>
    </cfRule>
  </conditionalFormatting>
  <conditionalFormatting sqref="BE96:BE131">
    <cfRule type="expression" dxfId="521" priority="506">
      <formula>OR(BE$95="IPO",BE$95="IP out")</formula>
    </cfRule>
    <cfRule type="expression" dxfId="520" priority="508">
      <formula>BE$95="M3"</formula>
    </cfRule>
    <cfRule type="expression" dxfId="519" priority="510">
      <formula>OR(BE$95="F",BE$95="Fiber")</formula>
    </cfRule>
    <cfRule type="expression" dxfId="518" priority="517">
      <formula>AND(BE$95&lt;&gt;"F",BE$95&lt;&gt;"Fiber",BE$95&lt;&gt;"S",BE$95&lt;&gt;"STD",BE$95&lt;&gt;"E",BE$95&lt;&gt;"EMB",BE$95&lt;&gt;"M",BE$95&lt;&gt;"MADI",BE$95&lt;&gt;"",BE$95&lt;&gt;" ",BE$95&lt;&gt;"A",BE$95&lt;&gt;"AES")</formula>
    </cfRule>
    <cfRule type="expression" dxfId="517" priority="518">
      <formula>OR(BE$95="",BE$95=" ")</formula>
    </cfRule>
    <cfRule type="expression" dxfId="516" priority="519">
      <formula>OR(BE$95="A",BE$95="AES")</formula>
    </cfRule>
    <cfRule type="expression" dxfId="515" priority="520">
      <formula>OR(BE$95="M",BE$95="MADI")</formula>
    </cfRule>
    <cfRule type="expression" dxfId="514" priority="521">
      <formula>OR(BE$95="E",BE$95="EMB")</formula>
    </cfRule>
    <cfRule type="expression" dxfId="513" priority="522">
      <formula>OR(BE$95="S",BE$95="STD")</formula>
    </cfRule>
  </conditionalFormatting>
  <conditionalFormatting sqref="BF96:BF131">
    <cfRule type="expression" dxfId="512" priority="505">
      <formula>OR(BE$95="IPO",BE$95="IP out")</formula>
    </cfRule>
    <cfRule type="expression" dxfId="511" priority="507">
      <formula>BE$95="M3"</formula>
    </cfRule>
    <cfRule type="expression" dxfId="510" priority="509">
      <formula>OR(BE$95="F",BE$95="Fiber")</formula>
    </cfRule>
    <cfRule type="expression" dxfId="509" priority="511">
      <formula>AND(BE$95&lt;&gt;"F",BE$95&lt;&gt;"Fiber",BE$95&lt;&gt;"S",BE$95&lt;&gt;"STD",BE$95&lt;&gt;"E",BE$95&lt;&gt;"EMB",BE$95&lt;&gt;"M",BE$95&lt;&gt;"MADI",BE$95&lt;&gt;"",BE$95&lt;&gt;" ",BE$95&lt;&gt;"A",BE$95&lt;&gt;"AES")</formula>
    </cfRule>
    <cfRule type="expression" dxfId="508" priority="512">
      <formula>OR(BE$95="",BE$95=" ")</formula>
    </cfRule>
    <cfRule type="expression" dxfId="507" priority="513">
      <formula>OR(BE$95="A",BE$95="AES")</formula>
    </cfRule>
    <cfRule type="expression" dxfId="506" priority="514">
      <formula>OR(BE$95="M",BE$95="MADI")</formula>
    </cfRule>
    <cfRule type="expression" dxfId="505" priority="515">
      <formula>OR(BE$95="E",BE$95="EMB")</formula>
    </cfRule>
    <cfRule type="expression" dxfId="504" priority="516">
      <formula>OR(BE$95="S",BE$95="STD")</formula>
    </cfRule>
  </conditionalFormatting>
  <conditionalFormatting sqref="BC96:BC131">
    <cfRule type="expression" dxfId="503" priority="488">
      <formula>OR(BC$95="IPO",BC$95="IP out")</formula>
    </cfRule>
    <cfRule type="expression" dxfId="502" priority="490">
      <formula>BC$95="M3"</formula>
    </cfRule>
    <cfRule type="expression" dxfId="501" priority="492">
      <formula>OR(BC$95="F",BC$95="Fiber")</formula>
    </cfRule>
    <cfRule type="expression" dxfId="500" priority="499">
      <formula>AND(BC$95&lt;&gt;"F",BC$95&lt;&gt;"Fiber",BC$95&lt;&gt;"S",BC$95&lt;&gt;"STD",BC$95&lt;&gt;"E",BC$95&lt;&gt;"EMB",BC$95&lt;&gt;"M",BC$95&lt;&gt;"MADI",BC$95&lt;&gt;"",BC$95&lt;&gt;" ",BC$95&lt;&gt;"A",BC$95&lt;&gt;"AES")</formula>
    </cfRule>
    <cfRule type="expression" dxfId="499" priority="500">
      <formula>OR(BC$95="",BC$95=" ")</formula>
    </cfRule>
    <cfRule type="expression" dxfId="498" priority="501">
      <formula>OR(BC$95="A",BC$95="AES")</formula>
    </cfRule>
    <cfRule type="expression" dxfId="497" priority="502">
      <formula>OR(BC$95="M",BC$95="MADI")</formula>
    </cfRule>
    <cfRule type="expression" dxfId="496" priority="503">
      <formula>OR(BC$95="E",BC$95="EMB")</formula>
    </cfRule>
    <cfRule type="expression" dxfId="495" priority="504">
      <formula>OR(BC$95="S",BC$95="STD")</formula>
    </cfRule>
  </conditionalFormatting>
  <conditionalFormatting sqref="BD96:BD131">
    <cfRule type="expression" dxfId="494" priority="487">
      <formula>OR(BC$95="IPO",BC$95="IP out")</formula>
    </cfRule>
    <cfRule type="expression" dxfId="493" priority="489">
      <formula>BC$95="M3"</formula>
    </cfRule>
    <cfRule type="expression" dxfId="492" priority="491">
      <formula>OR(BC$95="F",BC$95="Fiber")</formula>
    </cfRule>
    <cfRule type="expression" dxfId="491" priority="493">
      <formula>AND(BC$95&lt;&gt;"F",BC$95&lt;&gt;"Fiber",BC$95&lt;&gt;"S",BC$95&lt;&gt;"STD",BC$95&lt;&gt;"E",BC$95&lt;&gt;"EMB",BC$95&lt;&gt;"M",BC$95&lt;&gt;"MADI",BC$95&lt;&gt;"",BC$95&lt;&gt;" ",BC$95&lt;&gt;"A",BC$95&lt;&gt;"AES")</formula>
    </cfRule>
    <cfRule type="expression" dxfId="490" priority="494">
      <formula>OR(BC$95="",BC$95=" ")</formula>
    </cfRule>
    <cfRule type="expression" dxfId="489" priority="495">
      <formula>OR(BC$95="A",BC$95="AES")</formula>
    </cfRule>
    <cfRule type="expression" dxfId="488" priority="496">
      <formula>OR(BC$95="M",BC$95="MADI")</formula>
    </cfRule>
    <cfRule type="expression" dxfId="487" priority="497">
      <formula>OR(BC$95="E",BC$95="EMB")</formula>
    </cfRule>
    <cfRule type="expression" dxfId="486" priority="498">
      <formula>OR(BC$95="S",BC$95="STD")</formula>
    </cfRule>
  </conditionalFormatting>
  <conditionalFormatting sqref="BA96:BA131">
    <cfRule type="expression" dxfId="485" priority="470">
      <formula>OR(BA$95="IPO",BA$95="IP out")</formula>
    </cfRule>
    <cfRule type="expression" dxfId="484" priority="472">
      <formula>BA$95="M3"</formula>
    </cfRule>
    <cfRule type="expression" dxfId="483" priority="474">
      <formula>OR(BA$95="F",BA$95="Fiber")</formula>
    </cfRule>
    <cfRule type="expression" dxfId="482" priority="481">
      <formula>AND(BA$95&lt;&gt;"F",BA$95&lt;&gt;"Fiber",BA$95&lt;&gt;"S",BA$95&lt;&gt;"STD",BA$95&lt;&gt;"E",BA$95&lt;&gt;"EMB",BA$95&lt;&gt;"M",BA$95&lt;&gt;"MADI",BA$95&lt;&gt;"",BA$95&lt;&gt;" ",BA$95&lt;&gt;"A",BA$95&lt;&gt;"AES")</formula>
    </cfRule>
    <cfRule type="expression" dxfId="481" priority="482">
      <formula>OR(BA$95="",BA$95=" ")</formula>
    </cfRule>
    <cfRule type="expression" dxfId="480" priority="483">
      <formula>OR(BA$95="A",BA$95="AES")</formula>
    </cfRule>
    <cfRule type="expression" dxfId="479" priority="484">
      <formula>OR(BA$95="M",BA$95="MADI")</formula>
    </cfRule>
    <cfRule type="expression" dxfId="478" priority="485">
      <formula>OR(BA$95="E",BA$95="EMB")</formula>
    </cfRule>
    <cfRule type="expression" dxfId="477" priority="486">
      <formula>OR(BA$95="S",BA$95="STD")</formula>
    </cfRule>
  </conditionalFormatting>
  <conditionalFormatting sqref="BB96:BB131">
    <cfRule type="expression" dxfId="476" priority="469">
      <formula>OR(BA$95="IPO",BA$95="IP out")</formula>
    </cfRule>
    <cfRule type="expression" dxfId="475" priority="471">
      <formula>BA$95="M3"</formula>
    </cfRule>
    <cfRule type="expression" dxfId="474" priority="473">
      <formula>OR(BA$95="F",BA$95="Fiber")</formula>
    </cfRule>
    <cfRule type="expression" dxfId="473" priority="475">
      <formula>AND(BA$95&lt;&gt;"F",BA$95&lt;&gt;"Fiber",BA$95&lt;&gt;"S",BA$95&lt;&gt;"STD",BA$95&lt;&gt;"E",BA$95&lt;&gt;"EMB",BA$95&lt;&gt;"M",BA$95&lt;&gt;"MADI",BA$95&lt;&gt;"",BA$95&lt;&gt;" ",BA$95&lt;&gt;"A",BA$95&lt;&gt;"AES")</formula>
    </cfRule>
    <cfRule type="expression" dxfId="472" priority="476">
      <formula>OR(BA$95="",BA$95=" ")</formula>
    </cfRule>
    <cfRule type="expression" dxfId="471" priority="477">
      <formula>OR(BA$95="A",BA$95="AES")</formula>
    </cfRule>
    <cfRule type="expression" dxfId="470" priority="478">
      <formula>OR(BA$95="M",BA$95="MADI")</formula>
    </cfRule>
    <cfRule type="expression" dxfId="469" priority="479">
      <formula>OR(BA$95="E",BA$95="EMB")</formula>
    </cfRule>
    <cfRule type="expression" dxfId="468" priority="480">
      <formula>OR(BA$95="S",BA$95="STD")</formula>
    </cfRule>
  </conditionalFormatting>
  <conditionalFormatting sqref="AY96:AY131">
    <cfRule type="expression" dxfId="467" priority="452">
      <formula>OR(AY$95="IPO",AY$95="IP out")</formula>
    </cfRule>
    <cfRule type="expression" dxfId="466" priority="454">
      <formula>AY$95="M3"</formula>
    </cfRule>
    <cfRule type="expression" dxfId="465" priority="456">
      <formula>OR(AY$95="F",AY$95="Fiber")</formula>
    </cfRule>
    <cfRule type="expression" dxfId="464" priority="463">
      <formula>AND(AY$95&lt;&gt;"F",AY$95&lt;&gt;"Fiber",AY$95&lt;&gt;"S",AY$95&lt;&gt;"STD",AY$95&lt;&gt;"E",AY$95&lt;&gt;"EMB",AY$95&lt;&gt;"M",AY$95&lt;&gt;"MADI",AY$95&lt;&gt;"",AY$95&lt;&gt;" ",AY$95&lt;&gt;"A",AY$95&lt;&gt;"AES")</formula>
    </cfRule>
    <cfRule type="expression" dxfId="463" priority="464">
      <formula>OR(AY$95="",AY$95=" ")</formula>
    </cfRule>
    <cfRule type="expression" dxfId="462" priority="465">
      <formula>OR(AY$95="A",AY$95="AES")</formula>
    </cfRule>
    <cfRule type="expression" dxfId="461" priority="466">
      <formula>OR(AY$95="M",AY$95="MADI")</formula>
    </cfRule>
    <cfRule type="expression" dxfId="460" priority="467">
      <formula>OR(AY$95="E",AY$95="EMB")</formula>
    </cfRule>
    <cfRule type="expression" dxfId="459" priority="468">
      <formula>OR(AY$95="S",AY$95="STD")</formula>
    </cfRule>
  </conditionalFormatting>
  <conditionalFormatting sqref="AZ96:AZ131">
    <cfRule type="expression" dxfId="458" priority="451">
      <formula>OR(AY$95="IPO",AY$95="IP out")</formula>
    </cfRule>
    <cfRule type="expression" dxfId="457" priority="453">
      <formula>AY$95="M3"</formula>
    </cfRule>
    <cfRule type="expression" dxfId="456" priority="455">
      <formula>OR(AY$95="F",AY$95="Fiber")</formula>
    </cfRule>
    <cfRule type="expression" dxfId="455" priority="457">
      <formula>AND(AY$95&lt;&gt;"F",AY$95&lt;&gt;"Fiber",AY$95&lt;&gt;"S",AY$95&lt;&gt;"STD",AY$95&lt;&gt;"E",AY$95&lt;&gt;"EMB",AY$95&lt;&gt;"M",AY$95&lt;&gt;"MADI",AY$95&lt;&gt;"",AY$95&lt;&gt;" ",AY$95&lt;&gt;"A",AY$95&lt;&gt;"AES")</formula>
    </cfRule>
    <cfRule type="expression" dxfId="454" priority="458">
      <formula>OR(AY$95="",AY$95=" ")</formula>
    </cfRule>
    <cfRule type="expression" dxfId="453" priority="459">
      <formula>OR(AY$95="A",AY$95="AES")</formula>
    </cfRule>
    <cfRule type="expression" dxfId="452" priority="460">
      <formula>OR(AY$95="M",AY$95="MADI")</formula>
    </cfRule>
    <cfRule type="expression" dxfId="451" priority="461">
      <formula>OR(AY$95="E",AY$95="EMB")</formula>
    </cfRule>
    <cfRule type="expression" dxfId="450" priority="462">
      <formula>OR(AY$95="S",AY$95="STD")</formula>
    </cfRule>
  </conditionalFormatting>
  <conditionalFormatting sqref="AW96:AW131">
    <cfRule type="expression" dxfId="449" priority="434">
      <formula>OR(AW$95="IPO",AW$95="IP out")</formula>
    </cfRule>
    <cfRule type="expression" dxfId="448" priority="436">
      <formula>AW$95="M3"</formula>
    </cfRule>
    <cfRule type="expression" dxfId="447" priority="438">
      <formula>OR(AW$95="F",AW$95="Fiber")</formula>
    </cfRule>
    <cfRule type="expression" dxfId="446" priority="445">
      <formula>AND(AW$95&lt;&gt;"F",AW$95&lt;&gt;"Fiber",AW$95&lt;&gt;"S",AW$95&lt;&gt;"STD",AW$95&lt;&gt;"E",AW$95&lt;&gt;"EMB",AW$95&lt;&gt;"M",AW$95&lt;&gt;"MADI",AW$95&lt;&gt;"",AW$95&lt;&gt;" ",AW$95&lt;&gt;"A",AW$95&lt;&gt;"AES")</formula>
    </cfRule>
    <cfRule type="expression" dxfId="445" priority="446">
      <formula>OR(AW$95="",AW$95=" ")</formula>
    </cfRule>
    <cfRule type="expression" dxfId="444" priority="447">
      <formula>OR(AW$95="A",AW$95="AES")</formula>
    </cfRule>
    <cfRule type="expression" dxfId="443" priority="448">
      <formula>OR(AW$95="M",AW$95="MADI")</formula>
    </cfRule>
    <cfRule type="expression" dxfId="442" priority="449">
      <formula>OR(AW$95="E",AW$95="EMB")</formula>
    </cfRule>
    <cfRule type="expression" dxfId="441" priority="450">
      <formula>OR(AW$95="S",AW$95="STD")</formula>
    </cfRule>
  </conditionalFormatting>
  <conditionalFormatting sqref="AX96:AX131">
    <cfRule type="expression" dxfId="440" priority="433">
      <formula>OR(AW$95="IPO",AW$95="IP out")</formula>
    </cfRule>
    <cfRule type="expression" dxfId="439" priority="435">
      <formula>AW$95="M3"</formula>
    </cfRule>
    <cfRule type="expression" dxfId="438" priority="437">
      <formula>OR(AW$95="F",AW$95="Fiber")</formula>
    </cfRule>
    <cfRule type="expression" dxfId="437" priority="439">
      <formula>AND(AW$95&lt;&gt;"F",AW$95&lt;&gt;"Fiber",AW$95&lt;&gt;"S",AW$95&lt;&gt;"STD",AW$95&lt;&gt;"E",AW$95&lt;&gt;"EMB",AW$95&lt;&gt;"M",AW$95&lt;&gt;"MADI",AW$95&lt;&gt;"",AW$95&lt;&gt;" ",AW$95&lt;&gt;"A",AW$95&lt;&gt;"AES")</formula>
    </cfRule>
    <cfRule type="expression" dxfId="436" priority="440">
      <formula>OR(AW$95="",AW$95=" ")</formula>
    </cfRule>
    <cfRule type="expression" dxfId="435" priority="441">
      <formula>OR(AW$95="A",AW$95="AES")</formula>
    </cfRule>
    <cfRule type="expression" dxfId="434" priority="442">
      <formula>OR(AW$95="M",AW$95="MADI")</formula>
    </cfRule>
    <cfRule type="expression" dxfId="433" priority="443">
      <formula>OR(AW$95="E",AW$95="EMB")</formula>
    </cfRule>
    <cfRule type="expression" dxfId="432" priority="444">
      <formula>OR(AW$95="S",AW$95="STD")</formula>
    </cfRule>
  </conditionalFormatting>
  <conditionalFormatting sqref="AU96:AU131">
    <cfRule type="expression" dxfId="431" priority="416">
      <formula>OR(AU$95="IPO",AU$95="IP out")</formula>
    </cfRule>
    <cfRule type="expression" dxfId="430" priority="418">
      <formula>AU$95="M3"</formula>
    </cfRule>
    <cfRule type="expression" dxfId="429" priority="420">
      <formula>OR(AU$95="F",AU$95="Fiber")</formula>
    </cfRule>
    <cfRule type="expression" dxfId="428" priority="427">
      <formula>AND(AU$95&lt;&gt;"F",AU$95&lt;&gt;"Fiber",AU$95&lt;&gt;"S",AU$95&lt;&gt;"STD",AU$95&lt;&gt;"E",AU$95&lt;&gt;"EMB",AU$95&lt;&gt;"M",AU$95&lt;&gt;"MADI",AU$95&lt;&gt;"",AU$95&lt;&gt;" ",AU$95&lt;&gt;"A",AU$95&lt;&gt;"AES")</formula>
    </cfRule>
    <cfRule type="expression" dxfId="427" priority="428">
      <formula>OR(AU$95="",AU$95=" ")</formula>
    </cfRule>
    <cfRule type="expression" dxfId="426" priority="429">
      <formula>OR(AU$95="A",AU$95="AES")</formula>
    </cfRule>
    <cfRule type="expression" dxfId="425" priority="430">
      <formula>OR(AU$95="M",AU$95="MADI")</formula>
    </cfRule>
    <cfRule type="expression" dxfId="424" priority="431">
      <formula>OR(AU$95="E",AU$95="EMB")</formula>
    </cfRule>
    <cfRule type="expression" dxfId="423" priority="432">
      <formula>OR(AU$95="S",AU$95="STD")</formula>
    </cfRule>
  </conditionalFormatting>
  <conditionalFormatting sqref="AV96:AV131">
    <cfRule type="expression" dxfId="422" priority="415">
      <formula>OR(AU$95="IPO",AU$95="IP out")</formula>
    </cfRule>
    <cfRule type="expression" dxfId="421" priority="417">
      <formula>AU$95="M3"</formula>
    </cfRule>
    <cfRule type="expression" dxfId="420" priority="419">
      <formula>OR(AU$95="F",AU$95="Fiber")</formula>
    </cfRule>
    <cfRule type="expression" dxfId="419" priority="421">
      <formula>AND(AU$95&lt;&gt;"F",AU$95&lt;&gt;"Fiber",AU$95&lt;&gt;"S",AU$95&lt;&gt;"STD",AU$95&lt;&gt;"E",AU$95&lt;&gt;"EMB",AU$95&lt;&gt;"M",AU$95&lt;&gt;"MADI",AU$95&lt;&gt;"",AU$95&lt;&gt;" ",AU$95&lt;&gt;"A",AU$95&lt;&gt;"AES")</formula>
    </cfRule>
    <cfRule type="expression" dxfId="418" priority="422">
      <formula>OR(AU$95="",AU$95=" ")</formula>
    </cfRule>
    <cfRule type="expression" dxfId="417" priority="423">
      <formula>OR(AU$95="A",AU$95="AES")</formula>
    </cfRule>
    <cfRule type="expression" dxfId="416" priority="424">
      <formula>OR(AU$95="M",AU$95="MADI")</formula>
    </cfRule>
    <cfRule type="expression" dxfId="415" priority="425">
      <formula>OR(AU$95="E",AU$95="EMB")</formula>
    </cfRule>
    <cfRule type="expression" dxfId="414" priority="426">
      <formula>OR(AU$95="S",AU$95="STD")</formula>
    </cfRule>
  </conditionalFormatting>
  <conditionalFormatting sqref="AS96:AS131">
    <cfRule type="expression" dxfId="413" priority="398">
      <formula>OR(AS$95="IPO",AS$95="IP out")</formula>
    </cfRule>
    <cfRule type="expression" dxfId="412" priority="400">
      <formula>AS$95="M3"</formula>
    </cfRule>
    <cfRule type="expression" dxfId="411" priority="402">
      <formula>OR(AS$95="F",AS$95="Fiber")</formula>
    </cfRule>
    <cfRule type="expression" dxfId="410" priority="409">
      <formula>AND(AS$95&lt;&gt;"F",AS$95&lt;&gt;"Fiber",AS$95&lt;&gt;"S",AS$95&lt;&gt;"STD",AS$95&lt;&gt;"E",AS$95&lt;&gt;"EMB",AS$95&lt;&gt;"M",AS$95&lt;&gt;"MADI",AS$95&lt;&gt;"",AS$95&lt;&gt;" ",AS$95&lt;&gt;"A",AS$95&lt;&gt;"AES")</formula>
    </cfRule>
    <cfRule type="expression" dxfId="409" priority="410">
      <formula>OR(AS$95="",AS$95=" ")</formula>
    </cfRule>
    <cfRule type="expression" dxfId="408" priority="411">
      <formula>OR(AS$95="A",AS$95="AES")</formula>
    </cfRule>
    <cfRule type="expression" dxfId="407" priority="412">
      <formula>OR(AS$95="M",AS$95="MADI")</formula>
    </cfRule>
    <cfRule type="expression" dxfId="406" priority="413">
      <formula>OR(AS$95="E",AS$95="EMB")</formula>
    </cfRule>
    <cfRule type="expression" dxfId="405" priority="414">
      <formula>OR(AS$95="S",AS$95="STD")</formula>
    </cfRule>
  </conditionalFormatting>
  <conditionalFormatting sqref="AT96:AT131">
    <cfRule type="expression" dxfId="404" priority="397">
      <formula>OR(AS$95="IPO",AS$95="IP out")</formula>
    </cfRule>
    <cfRule type="expression" dxfId="403" priority="399">
      <formula>AS$95="M3"</formula>
    </cfRule>
    <cfRule type="expression" dxfId="402" priority="401">
      <formula>OR(AS$95="F",AS$95="Fiber")</formula>
    </cfRule>
    <cfRule type="expression" dxfId="401" priority="403">
      <formula>AND(AS$95&lt;&gt;"F",AS$95&lt;&gt;"Fiber",AS$95&lt;&gt;"S",AS$95&lt;&gt;"STD",AS$95&lt;&gt;"E",AS$95&lt;&gt;"EMB",AS$95&lt;&gt;"M",AS$95&lt;&gt;"MADI",AS$95&lt;&gt;"",AS$95&lt;&gt;" ",AS$95&lt;&gt;"A",AS$95&lt;&gt;"AES")</formula>
    </cfRule>
    <cfRule type="expression" dxfId="400" priority="404">
      <formula>OR(AS$95="",AS$95=" ")</formula>
    </cfRule>
    <cfRule type="expression" dxfId="399" priority="405">
      <formula>OR(AS$95="A",AS$95="AES")</formula>
    </cfRule>
    <cfRule type="expression" dxfId="398" priority="406">
      <formula>OR(AS$95="M",AS$95="MADI")</formula>
    </cfRule>
    <cfRule type="expression" dxfId="397" priority="407">
      <formula>OR(AS$95="E",AS$95="EMB")</formula>
    </cfRule>
    <cfRule type="expression" dxfId="396" priority="408">
      <formula>OR(AS$95="S",AS$95="STD")</formula>
    </cfRule>
  </conditionalFormatting>
  <conditionalFormatting sqref="AQ96:AQ131">
    <cfRule type="expression" dxfId="395" priority="380">
      <formula>OR(AQ$95="IPO",AQ$95="IP out")</formula>
    </cfRule>
    <cfRule type="expression" dxfId="394" priority="382">
      <formula>AQ$95="M3"</formula>
    </cfRule>
    <cfRule type="expression" dxfId="393" priority="384">
      <formula>OR(AQ$95="F",AQ$95="Fiber")</formula>
    </cfRule>
    <cfRule type="expression" dxfId="392" priority="391">
      <formula>AND(AQ$95&lt;&gt;"F",AQ$95&lt;&gt;"Fiber",AQ$95&lt;&gt;"S",AQ$95&lt;&gt;"STD",AQ$95&lt;&gt;"E",AQ$95&lt;&gt;"EMB",AQ$95&lt;&gt;"M",AQ$95&lt;&gt;"MADI",AQ$95&lt;&gt;"",AQ$95&lt;&gt;" ",AQ$95&lt;&gt;"A",AQ$95&lt;&gt;"AES")</formula>
    </cfRule>
    <cfRule type="expression" dxfId="391" priority="392">
      <formula>OR(AQ$95="",AQ$95=" ")</formula>
    </cfRule>
    <cfRule type="expression" dxfId="390" priority="393">
      <formula>OR(AQ$95="A",AQ$95="AES")</formula>
    </cfRule>
    <cfRule type="expression" dxfId="389" priority="394">
      <formula>OR(AQ$95="M",AQ$95="MADI")</formula>
    </cfRule>
    <cfRule type="expression" dxfId="388" priority="395">
      <formula>OR(AQ$95="E",AQ$95="EMB")</formula>
    </cfRule>
    <cfRule type="expression" dxfId="387" priority="396">
      <formula>OR(AQ$95="S",AQ$95="STD")</formula>
    </cfRule>
  </conditionalFormatting>
  <conditionalFormatting sqref="AR96:AR131">
    <cfRule type="expression" dxfId="386" priority="379">
      <formula>OR(AQ$95="IPO",AQ$95="IP out")</formula>
    </cfRule>
    <cfRule type="expression" dxfId="385" priority="381">
      <formula>AQ$95="M3"</formula>
    </cfRule>
    <cfRule type="expression" dxfId="384" priority="383">
      <formula>OR(AQ$95="F",AQ$95="Fiber")</formula>
    </cfRule>
    <cfRule type="expression" dxfId="383" priority="385">
      <formula>AND(AQ$95&lt;&gt;"F",AQ$95&lt;&gt;"Fiber",AQ$95&lt;&gt;"S",AQ$95&lt;&gt;"STD",AQ$95&lt;&gt;"E",AQ$95&lt;&gt;"EMB",AQ$95&lt;&gt;"M",AQ$95&lt;&gt;"MADI",AQ$95&lt;&gt;"",AQ$95&lt;&gt;" ",AQ$95&lt;&gt;"A",AQ$95&lt;&gt;"AES")</formula>
    </cfRule>
    <cfRule type="expression" dxfId="382" priority="386">
      <formula>OR(AQ$95="",AQ$95=" ")</formula>
    </cfRule>
    <cfRule type="expression" dxfId="381" priority="387">
      <formula>OR(AQ$95="A",AQ$95="AES")</formula>
    </cfRule>
    <cfRule type="expression" dxfId="380" priority="388">
      <formula>OR(AQ$95="M",AQ$95="MADI")</formula>
    </cfRule>
    <cfRule type="expression" dxfId="379" priority="389">
      <formula>OR(AQ$95="E",AQ$95="EMB")</formula>
    </cfRule>
    <cfRule type="expression" dxfId="378" priority="390">
      <formula>OR(AQ$95="S",AQ$95="STD")</formula>
    </cfRule>
  </conditionalFormatting>
  <conditionalFormatting sqref="AO96:AO131">
    <cfRule type="expression" dxfId="377" priority="362">
      <formula>OR(AO$95="IPO",AO$95="IP out")</formula>
    </cfRule>
    <cfRule type="expression" dxfId="376" priority="364">
      <formula>AO$95="M3"</formula>
    </cfRule>
    <cfRule type="expression" dxfId="375" priority="366">
      <formula>OR(AO$95="F",AO$95="Fiber")</formula>
    </cfRule>
    <cfRule type="expression" dxfId="374" priority="373">
      <formula>AND(AO$95&lt;&gt;"F",AO$95&lt;&gt;"Fiber",AO$95&lt;&gt;"S",AO$95&lt;&gt;"STD",AO$95&lt;&gt;"E",AO$95&lt;&gt;"EMB",AO$95&lt;&gt;"M",AO$95&lt;&gt;"MADI",AO$95&lt;&gt;"",AO$95&lt;&gt;" ",AO$95&lt;&gt;"A",AO$95&lt;&gt;"AES")</formula>
    </cfRule>
    <cfRule type="expression" dxfId="373" priority="374">
      <formula>OR(AO$95="",AO$95=" ")</formula>
    </cfRule>
    <cfRule type="expression" dxfId="372" priority="375">
      <formula>OR(AO$95="A",AO$95="AES")</formula>
    </cfRule>
    <cfRule type="expression" dxfId="371" priority="376">
      <formula>OR(AO$95="M",AO$95="MADI")</formula>
    </cfRule>
    <cfRule type="expression" dxfId="370" priority="377">
      <formula>OR(AO$95="E",AO$95="EMB")</formula>
    </cfRule>
    <cfRule type="expression" dxfId="369" priority="378">
      <formula>OR(AO$95="S",AO$95="STD")</formula>
    </cfRule>
  </conditionalFormatting>
  <conditionalFormatting sqref="AP96:AP131">
    <cfRule type="expression" dxfId="368" priority="361">
      <formula>OR(AO$95="IPO",AO$95="IP out")</formula>
    </cfRule>
    <cfRule type="expression" dxfId="367" priority="363">
      <formula>AO$95="M3"</formula>
    </cfRule>
    <cfRule type="expression" dxfId="366" priority="365">
      <formula>OR(AO$95="F",AO$95="Fiber")</formula>
    </cfRule>
    <cfRule type="expression" dxfId="365" priority="367">
      <formula>AND(AO$95&lt;&gt;"F",AO$95&lt;&gt;"Fiber",AO$95&lt;&gt;"S",AO$95&lt;&gt;"STD",AO$95&lt;&gt;"E",AO$95&lt;&gt;"EMB",AO$95&lt;&gt;"M",AO$95&lt;&gt;"MADI",AO$95&lt;&gt;"",AO$95&lt;&gt;" ",AO$95&lt;&gt;"A",AO$95&lt;&gt;"AES")</formula>
    </cfRule>
    <cfRule type="expression" dxfId="364" priority="368">
      <formula>OR(AO$95="",AO$95=" ")</formula>
    </cfRule>
    <cfRule type="expression" dxfId="363" priority="369">
      <formula>OR(AO$95="A",AO$95="AES")</formula>
    </cfRule>
    <cfRule type="expression" dxfId="362" priority="370">
      <formula>OR(AO$95="M",AO$95="MADI")</formula>
    </cfRule>
    <cfRule type="expression" dxfId="361" priority="371">
      <formula>OR(AO$95="E",AO$95="EMB")</formula>
    </cfRule>
    <cfRule type="expression" dxfId="360" priority="372">
      <formula>OR(AO$95="S",AO$95="STD")</formula>
    </cfRule>
  </conditionalFormatting>
  <conditionalFormatting sqref="AM96:AM131">
    <cfRule type="expression" dxfId="359" priority="344">
      <formula>OR(AM$95="IPO",AM$95="IP out")</formula>
    </cfRule>
    <cfRule type="expression" dxfId="358" priority="346">
      <formula>AM$95="M3"</formula>
    </cfRule>
    <cfRule type="expression" dxfId="357" priority="348">
      <formula>OR(AM$95="F",AM$95="Fiber")</formula>
    </cfRule>
    <cfRule type="expression" dxfId="356" priority="355">
      <formula>AND(AM$95&lt;&gt;"F",AM$95&lt;&gt;"Fiber",AM$95&lt;&gt;"S",AM$95&lt;&gt;"STD",AM$95&lt;&gt;"E",AM$95&lt;&gt;"EMB",AM$95&lt;&gt;"M",AM$95&lt;&gt;"MADI",AM$95&lt;&gt;"",AM$95&lt;&gt;" ",AM$95&lt;&gt;"A",AM$95&lt;&gt;"AES")</formula>
    </cfRule>
    <cfRule type="expression" dxfId="355" priority="356">
      <formula>OR(AM$95="",AM$95=" ")</formula>
    </cfRule>
    <cfRule type="expression" dxfId="354" priority="357">
      <formula>OR(AM$95="A",AM$95="AES")</formula>
    </cfRule>
    <cfRule type="expression" dxfId="353" priority="358">
      <formula>OR(AM$95="M",AM$95="MADI")</formula>
    </cfRule>
    <cfRule type="expression" dxfId="352" priority="359">
      <formula>OR(AM$95="E",AM$95="EMB")</formula>
    </cfRule>
    <cfRule type="expression" dxfId="351" priority="360">
      <formula>OR(AM$95="S",AM$95="STD")</formula>
    </cfRule>
  </conditionalFormatting>
  <conditionalFormatting sqref="AN96:AN131">
    <cfRule type="expression" dxfId="350" priority="343">
      <formula>OR(AM$95="IPO",AM$95="IP out")</formula>
    </cfRule>
    <cfRule type="expression" dxfId="349" priority="345">
      <formula>AM$95="M3"</formula>
    </cfRule>
    <cfRule type="expression" dxfId="348" priority="347">
      <formula>OR(AM$95="F",AM$95="Fiber")</formula>
    </cfRule>
    <cfRule type="expression" dxfId="347" priority="349">
      <formula>AND(AM$95&lt;&gt;"F",AM$95&lt;&gt;"Fiber",AM$95&lt;&gt;"S",AM$95&lt;&gt;"STD",AM$95&lt;&gt;"E",AM$95&lt;&gt;"EMB",AM$95&lt;&gt;"M",AM$95&lt;&gt;"MADI",AM$95&lt;&gt;"",AM$95&lt;&gt;" ",AM$95&lt;&gt;"A",AM$95&lt;&gt;"AES")</formula>
    </cfRule>
    <cfRule type="expression" dxfId="346" priority="350">
      <formula>OR(AM$95="",AM$95=" ")</formula>
    </cfRule>
    <cfRule type="expression" dxfId="345" priority="351">
      <formula>OR(AM$95="A",AM$95="AES")</formula>
    </cfRule>
    <cfRule type="expression" dxfId="344" priority="352">
      <formula>OR(AM$95="M",AM$95="MADI")</formula>
    </cfRule>
    <cfRule type="expression" dxfId="343" priority="353">
      <formula>OR(AM$95="E",AM$95="EMB")</formula>
    </cfRule>
    <cfRule type="expression" dxfId="342" priority="354">
      <formula>OR(AM$95="S",AM$95="STD")</formula>
    </cfRule>
  </conditionalFormatting>
  <conditionalFormatting sqref="AK96:AK131">
    <cfRule type="expression" dxfId="341" priority="326">
      <formula>OR(AK$95="IPO",AK$95="IP out")</formula>
    </cfRule>
    <cfRule type="expression" dxfId="340" priority="328">
      <formula>AK$95="M3"</formula>
    </cfRule>
    <cfRule type="expression" dxfId="339" priority="330">
      <formula>OR(AK$95="F",AK$95="Fiber")</formula>
    </cfRule>
    <cfRule type="expression" dxfId="338" priority="337">
      <formula>AND(AK$95&lt;&gt;"F",AK$95&lt;&gt;"Fiber",AK$95&lt;&gt;"S",AK$95&lt;&gt;"STD",AK$95&lt;&gt;"E",AK$95&lt;&gt;"EMB",AK$95&lt;&gt;"M",AK$95&lt;&gt;"MADI",AK$95&lt;&gt;"",AK$95&lt;&gt;" ",AK$95&lt;&gt;"A",AK$95&lt;&gt;"AES")</formula>
    </cfRule>
    <cfRule type="expression" dxfId="337" priority="338">
      <formula>OR(AK$95="",AK$95=" ")</formula>
    </cfRule>
    <cfRule type="expression" dxfId="336" priority="339">
      <formula>OR(AK$95="A",AK$95="AES")</formula>
    </cfRule>
    <cfRule type="expression" dxfId="335" priority="340">
      <formula>OR(AK$95="M",AK$95="MADI")</formula>
    </cfRule>
    <cfRule type="expression" dxfId="334" priority="341">
      <formula>OR(AK$95="E",AK$95="EMB")</formula>
    </cfRule>
    <cfRule type="expression" dxfId="333" priority="342">
      <formula>OR(AK$95="S",AK$95="STD")</formula>
    </cfRule>
  </conditionalFormatting>
  <conditionalFormatting sqref="AL96:AL131">
    <cfRule type="expression" dxfId="332" priority="325">
      <formula>OR(AK$95="IPO",AK$95="IP out")</formula>
    </cfRule>
    <cfRule type="expression" dxfId="331" priority="327">
      <formula>AK$95="M3"</formula>
    </cfRule>
    <cfRule type="expression" dxfId="330" priority="329">
      <formula>OR(AK$95="F",AK$95="Fiber")</formula>
    </cfRule>
    <cfRule type="expression" dxfId="329" priority="331">
      <formula>AND(AK$95&lt;&gt;"F",AK$95&lt;&gt;"Fiber",AK$95&lt;&gt;"S",AK$95&lt;&gt;"STD",AK$95&lt;&gt;"E",AK$95&lt;&gt;"EMB",AK$95&lt;&gt;"M",AK$95&lt;&gt;"MADI",AK$95&lt;&gt;"",AK$95&lt;&gt;" ",AK$95&lt;&gt;"A",AK$95&lt;&gt;"AES")</formula>
    </cfRule>
    <cfRule type="expression" dxfId="328" priority="332">
      <formula>OR(AK$95="",AK$95=" ")</formula>
    </cfRule>
    <cfRule type="expression" dxfId="327" priority="333">
      <formula>OR(AK$95="A",AK$95="AES")</formula>
    </cfRule>
    <cfRule type="expression" dxfId="326" priority="334">
      <formula>OR(AK$95="M",AK$95="MADI")</formula>
    </cfRule>
    <cfRule type="expression" dxfId="325" priority="335">
      <formula>OR(AK$95="E",AK$95="EMB")</formula>
    </cfRule>
    <cfRule type="expression" dxfId="324" priority="336">
      <formula>OR(AK$95="S",AK$95="STD")</formula>
    </cfRule>
  </conditionalFormatting>
  <conditionalFormatting sqref="AI96:AI131">
    <cfRule type="expression" dxfId="323" priority="308">
      <formula>OR(AI$95="IPO",AI$95="IP out")</formula>
    </cfRule>
    <cfRule type="expression" dxfId="322" priority="310">
      <formula>AI$95="M3"</formula>
    </cfRule>
    <cfRule type="expression" dxfId="321" priority="312">
      <formula>OR(AI$95="F",AI$95="Fiber")</formula>
    </cfRule>
    <cfRule type="expression" dxfId="320" priority="319">
      <formula>AND(AI$95&lt;&gt;"F",AI$95&lt;&gt;"Fiber",AI$95&lt;&gt;"S",AI$95&lt;&gt;"STD",AI$95&lt;&gt;"E",AI$95&lt;&gt;"EMB",AI$95&lt;&gt;"M",AI$95&lt;&gt;"MADI",AI$95&lt;&gt;"",AI$95&lt;&gt;" ",AI$95&lt;&gt;"A",AI$95&lt;&gt;"AES")</formula>
    </cfRule>
    <cfRule type="expression" dxfId="319" priority="320">
      <formula>OR(AI$95="",AI$95=" ")</formula>
    </cfRule>
    <cfRule type="expression" dxfId="318" priority="321">
      <formula>OR(AI$95="A",AI$95="AES")</formula>
    </cfRule>
    <cfRule type="expression" dxfId="317" priority="322">
      <formula>OR(AI$95="M",AI$95="MADI")</formula>
    </cfRule>
    <cfRule type="expression" dxfId="316" priority="323">
      <formula>OR(AI$95="E",AI$95="EMB")</formula>
    </cfRule>
    <cfRule type="expression" dxfId="315" priority="324">
      <formula>OR(AI$95="S",AI$95="STD")</formula>
    </cfRule>
  </conditionalFormatting>
  <conditionalFormatting sqref="AJ96:AJ131">
    <cfRule type="expression" dxfId="314" priority="307">
      <formula>OR(AI$95="IPO",AI$95="IP out")</formula>
    </cfRule>
    <cfRule type="expression" dxfId="313" priority="309">
      <formula>AI$95="M3"</formula>
    </cfRule>
    <cfRule type="expression" dxfId="312" priority="311">
      <formula>OR(AI$95="F",AI$95="Fiber")</formula>
    </cfRule>
    <cfRule type="expression" dxfId="311" priority="313">
      <formula>AND(AI$95&lt;&gt;"F",AI$95&lt;&gt;"Fiber",AI$95&lt;&gt;"S",AI$95&lt;&gt;"STD",AI$95&lt;&gt;"E",AI$95&lt;&gt;"EMB",AI$95&lt;&gt;"M",AI$95&lt;&gt;"MADI",AI$95&lt;&gt;"",AI$95&lt;&gt;" ",AI$95&lt;&gt;"A",AI$95&lt;&gt;"AES")</formula>
    </cfRule>
    <cfRule type="expression" dxfId="310" priority="314">
      <formula>OR(AI$95="",AI$95=" ")</formula>
    </cfRule>
    <cfRule type="expression" dxfId="309" priority="315">
      <formula>OR(AI$95="A",AI$95="AES")</formula>
    </cfRule>
    <cfRule type="expression" dxfId="308" priority="316">
      <formula>OR(AI$95="M",AI$95="MADI")</formula>
    </cfRule>
    <cfRule type="expression" dxfId="307" priority="317">
      <formula>OR(AI$95="E",AI$95="EMB")</formula>
    </cfRule>
    <cfRule type="expression" dxfId="306" priority="318">
      <formula>OR(AI$95="S",AI$95="STD")</formula>
    </cfRule>
  </conditionalFormatting>
  <conditionalFormatting sqref="AG96:AG131">
    <cfRule type="expression" dxfId="305" priority="290">
      <formula>OR(AG$95="IPO",AG$95="IP out")</formula>
    </cfRule>
    <cfRule type="expression" dxfId="304" priority="292">
      <formula>AG$95="M3"</formula>
    </cfRule>
    <cfRule type="expression" dxfId="303" priority="294">
      <formula>OR(AG$95="F",AG$95="Fiber")</formula>
    </cfRule>
    <cfRule type="expression" dxfId="302" priority="301">
      <formula>AND(AG$95&lt;&gt;"F",AG$95&lt;&gt;"Fiber",AG$95&lt;&gt;"S",AG$95&lt;&gt;"STD",AG$95&lt;&gt;"E",AG$95&lt;&gt;"EMB",AG$95&lt;&gt;"M",AG$95&lt;&gt;"MADI",AG$95&lt;&gt;"",AG$95&lt;&gt;" ",AG$95&lt;&gt;"A",AG$95&lt;&gt;"AES")</formula>
    </cfRule>
    <cfRule type="expression" dxfId="301" priority="302">
      <formula>OR(AG$95="",AG$95=" ")</formula>
    </cfRule>
    <cfRule type="expression" dxfId="300" priority="303">
      <formula>OR(AG$95="A",AG$95="AES")</formula>
    </cfRule>
    <cfRule type="expression" dxfId="299" priority="304">
      <formula>OR(AG$95="M",AG$95="MADI")</formula>
    </cfRule>
    <cfRule type="expression" dxfId="298" priority="305">
      <formula>OR(AG$95="E",AG$95="EMB")</formula>
    </cfRule>
    <cfRule type="expression" dxfId="297" priority="306">
      <formula>OR(AG$95="S",AG$95="STD")</formula>
    </cfRule>
  </conditionalFormatting>
  <conditionalFormatting sqref="AH96:AH131">
    <cfRule type="expression" dxfId="296" priority="289">
      <formula>OR(AG$95="IPO",AG$95="IP out")</formula>
    </cfRule>
    <cfRule type="expression" dxfId="295" priority="291">
      <formula>AG$95="M3"</formula>
    </cfRule>
    <cfRule type="expression" dxfId="294" priority="293">
      <formula>OR(AG$95="F",AG$95="Fiber")</formula>
    </cfRule>
    <cfRule type="expression" dxfId="293" priority="295">
      <formula>AND(AG$95&lt;&gt;"F",AG$95&lt;&gt;"Fiber",AG$95&lt;&gt;"S",AG$95&lt;&gt;"STD",AG$95&lt;&gt;"E",AG$95&lt;&gt;"EMB",AG$95&lt;&gt;"M",AG$95&lt;&gt;"MADI",AG$95&lt;&gt;"",AG$95&lt;&gt;" ",AG$95&lt;&gt;"A",AG$95&lt;&gt;"AES")</formula>
    </cfRule>
    <cfRule type="expression" dxfId="292" priority="296">
      <formula>OR(AG$95="",AG$95=" ")</formula>
    </cfRule>
    <cfRule type="expression" dxfId="291" priority="297">
      <formula>OR(AG$95="A",AG$95="AES")</formula>
    </cfRule>
    <cfRule type="expression" dxfId="290" priority="298">
      <formula>OR(AG$95="M",AG$95="MADI")</formula>
    </cfRule>
    <cfRule type="expression" dxfId="289" priority="299">
      <formula>OR(AG$95="E",AG$95="EMB")</formula>
    </cfRule>
    <cfRule type="expression" dxfId="288" priority="300">
      <formula>OR(AG$95="S",AG$95="STD")</formula>
    </cfRule>
  </conditionalFormatting>
  <conditionalFormatting sqref="AE96:AE131">
    <cfRule type="expression" dxfId="287" priority="272">
      <formula>OR(AE$95="IPO",AE$95="IP out")</formula>
    </cfRule>
    <cfRule type="expression" dxfId="286" priority="274">
      <formula>AE$95="M3"</formula>
    </cfRule>
    <cfRule type="expression" dxfId="285" priority="276">
      <formula>OR(AE$95="F",AE$95="Fiber")</formula>
    </cfRule>
    <cfRule type="expression" dxfId="284" priority="283">
      <formula>AND(AE$95&lt;&gt;"F",AE$95&lt;&gt;"Fiber",AE$95&lt;&gt;"S",AE$95&lt;&gt;"STD",AE$95&lt;&gt;"E",AE$95&lt;&gt;"EMB",AE$95&lt;&gt;"M",AE$95&lt;&gt;"MADI",AE$95&lt;&gt;"",AE$95&lt;&gt;" ",AE$95&lt;&gt;"A",AE$95&lt;&gt;"AES")</formula>
    </cfRule>
    <cfRule type="expression" dxfId="283" priority="284">
      <formula>OR(AE$95="",AE$95=" ")</formula>
    </cfRule>
    <cfRule type="expression" dxfId="282" priority="285">
      <formula>OR(AE$95="A",AE$95="AES")</formula>
    </cfRule>
    <cfRule type="expression" dxfId="281" priority="286">
      <formula>OR(AE$95="M",AE$95="MADI")</formula>
    </cfRule>
    <cfRule type="expression" dxfId="280" priority="287">
      <formula>OR(AE$95="E",AE$95="EMB")</formula>
    </cfRule>
    <cfRule type="expression" dxfId="279" priority="288">
      <formula>OR(AE$95="S",AE$95="STD")</formula>
    </cfRule>
  </conditionalFormatting>
  <conditionalFormatting sqref="AF96:AF131">
    <cfRule type="expression" dxfId="278" priority="271">
      <formula>OR(AE$95="IPO",AE$95="IP out")</formula>
    </cfRule>
    <cfRule type="expression" dxfId="277" priority="273">
      <formula>AE$95="M3"</formula>
    </cfRule>
    <cfRule type="expression" dxfId="276" priority="275">
      <formula>OR(AE$95="F",AE$95="Fiber")</formula>
    </cfRule>
    <cfRule type="expression" dxfId="275" priority="277">
      <formula>AND(AE$95&lt;&gt;"F",AE$95&lt;&gt;"Fiber",AE$95&lt;&gt;"S",AE$95&lt;&gt;"STD",AE$95&lt;&gt;"E",AE$95&lt;&gt;"EMB",AE$95&lt;&gt;"M",AE$95&lt;&gt;"MADI",AE$95&lt;&gt;"",AE$95&lt;&gt;" ",AE$95&lt;&gt;"A",AE$95&lt;&gt;"AES")</formula>
    </cfRule>
    <cfRule type="expression" dxfId="274" priority="278">
      <formula>OR(AE$95="",AE$95=" ")</formula>
    </cfRule>
    <cfRule type="expression" dxfId="273" priority="279">
      <formula>OR(AE$95="A",AE$95="AES")</formula>
    </cfRule>
    <cfRule type="expression" dxfId="272" priority="280">
      <formula>OR(AE$95="M",AE$95="MADI")</formula>
    </cfRule>
    <cfRule type="expression" dxfId="271" priority="281">
      <formula>OR(AE$95="E",AE$95="EMB")</formula>
    </cfRule>
    <cfRule type="expression" dxfId="270" priority="282">
      <formula>OR(AE$95="S",AE$95="STD")</formula>
    </cfRule>
  </conditionalFormatting>
  <conditionalFormatting sqref="AC96:AC131">
    <cfRule type="expression" dxfId="269" priority="254">
      <formula>OR(AC$95="IPO",AC$95="IP out")</formula>
    </cfRule>
    <cfRule type="expression" dxfId="268" priority="256">
      <formula>AC$95="M3"</formula>
    </cfRule>
    <cfRule type="expression" dxfId="267" priority="258">
      <formula>OR(AC$95="F",AC$95="Fiber")</formula>
    </cfRule>
    <cfRule type="expression" dxfId="266" priority="265">
      <formula>AND(AC$95&lt;&gt;"F",AC$95&lt;&gt;"Fiber",AC$95&lt;&gt;"S",AC$95&lt;&gt;"STD",AC$95&lt;&gt;"E",AC$95&lt;&gt;"EMB",AC$95&lt;&gt;"M",AC$95&lt;&gt;"MADI",AC$95&lt;&gt;"",AC$95&lt;&gt;" ",AC$95&lt;&gt;"A",AC$95&lt;&gt;"AES")</formula>
    </cfRule>
    <cfRule type="expression" dxfId="265" priority="266">
      <formula>OR(AC$95="",AC$95=" ")</formula>
    </cfRule>
    <cfRule type="expression" dxfId="264" priority="267">
      <formula>OR(AC$95="A",AC$95="AES")</formula>
    </cfRule>
    <cfRule type="expression" dxfId="263" priority="268">
      <formula>OR(AC$95="M",AC$95="MADI")</formula>
    </cfRule>
    <cfRule type="expression" dxfId="262" priority="269">
      <formula>OR(AC$95="E",AC$95="EMB")</formula>
    </cfRule>
    <cfRule type="expression" dxfId="261" priority="270">
      <formula>OR(AC$95="S",AC$95="STD")</formula>
    </cfRule>
  </conditionalFormatting>
  <conditionalFormatting sqref="AD96:AD131">
    <cfRule type="expression" dxfId="260" priority="253">
      <formula>OR(AC$95="IPO",AC$95="IP out")</formula>
    </cfRule>
    <cfRule type="expression" dxfId="259" priority="255">
      <formula>AC$95="M3"</formula>
    </cfRule>
    <cfRule type="expression" dxfId="258" priority="257">
      <formula>OR(AC$95="F",AC$95="Fiber")</formula>
    </cfRule>
    <cfRule type="expression" dxfId="257" priority="259">
      <formula>AND(AC$95&lt;&gt;"F",AC$95&lt;&gt;"Fiber",AC$95&lt;&gt;"S",AC$95&lt;&gt;"STD",AC$95&lt;&gt;"E",AC$95&lt;&gt;"EMB",AC$95&lt;&gt;"M",AC$95&lt;&gt;"MADI",AC$95&lt;&gt;"",AC$95&lt;&gt;" ",AC$95&lt;&gt;"A",AC$95&lt;&gt;"AES")</formula>
    </cfRule>
    <cfRule type="expression" dxfId="256" priority="260">
      <formula>OR(AC$95="",AC$95=" ")</formula>
    </cfRule>
    <cfRule type="expression" dxfId="255" priority="261">
      <formula>OR(AC$95="A",AC$95="AES")</formula>
    </cfRule>
    <cfRule type="expression" dxfId="254" priority="262">
      <formula>OR(AC$95="M",AC$95="MADI")</formula>
    </cfRule>
    <cfRule type="expression" dxfId="253" priority="263">
      <formula>OR(AC$95="E",AC$95="EMB")</formula>
    </cfRule>
    <cfRule type="expression" dxfId="252" priority="264">
      <formula>OR(AC$95="S",AC$95="STD")</formula>
    </cfRule>
  </conditionalFormatting>
  <conditionalFormatting sqref="AA96:AA131">
    <cfRule type="expression" dxfId="251" priority="236">
      <formula>OR(AA$95="IPO",AA$95="IP out")</formula>
    </cfRule>
    <cfRule type="expression" dxfId="250" priority="238">
      <formula>AA$95="M3"</formula>
    </cfRule>
    <cfRule type="expression" dxfId="249" priority="240">
      <formula>OR(AA$95="F",AA$95="Fiber")</formula>
    </cfRule>
    <cfRule type="expression" dxfId="248" priority="247">
      <formula>AND(AA$95&lt;&gt;"F",AA$95&lt;&gt;"Fiber",AA$95&lt;&gt;"S",AA$95&lt;&gt;"STD",AA$95&lt;&gt;"E",AA$95&lt;&gt;"EMB",AA$95&lt;&gt;"M",AA$95&lt;&gt;"MADI",AA$95&lt;&gt;"",AA$95&lt;&gt;" ",AA$95&lt;&gt;"A",AA$95&lt;&gt;"AES")</formula>
    </cfRule>
    <cfRule type="expression" dxfId="247" priority="248">
      <formula>OR(AA$95="",AA$95=" ")</formula>
    </cfRule>
    <cfRule type="expression" dxfId="246" priority="249">
      <formula>OR(AA$95="A",AA$95="AES")</formula>
    </cfRule>
    <cfRule type="expression" dxfId="245" priority="250">
      <formula>OR(AA$95="M",AA$95="MADI")</formula>
    </cfRule>
    <cfRule type="expression" dxfId="244" priority="251">
      <formula>OR(AA$95="E",AA$95="EMB")</formula>
    </cfRule>
    <cfRule type="expression" dxfId="243" priority="252">
      <formula>OR(AA$95="S",AA$95="STD")</formula>
    </cfRule>
  </conditionalFormatting>
  <conditionalFormatting sqref="AB96:AB131">
    <cfRule type="expression" dxfId="242" priority="235">
      <formula>OR(AA$95="IPO",AA$95="IP out")</formula>
    </cfRule>
    <cfRule type="expression" dxfId="241" priority="237">
      <formula>AA$95="M3"</formula>
    </cfRule>
    <cfRule type="expression" dxfId="240" priority="239">
      <formula>OR(AA$95="F",AA$95="Fiber")</formula>
    </cfRule>
    <cfRule type="expression" dxfId="239" priority="241">
      <formula>AND(AA$95&lt;&gt;"F",AA$95&lt;&gt;"Fiber",AA$95&lt;&gt;"S",AA$95&lt;&gt;"STD",AA$95&lt;&gt;"E",AA$95&lt;&gt;"EMB",AA$95&lt;&gt;"M",AA$95&lt;&gt;"MADI",AA$95&lt;&gt;"",AA$95&lt;&gt;" ",AA$95&lt;&gt;"A",AA$95&lt;&gt;"AES")</formula>
    </cfRule>
    <cfRule type="expression" dxfId="238" priority="242">
      <formula>OR(AA$95="",AA$95=" ")</formula>
    </cfRule>
    <cfRule type="expression" dxfId="237" priority="243">
      <formula>OR(AA$95="A",AA$95="AES")</formula>
    </cfRule>
    <cfRule type="expression" dxfId="236" priority="244">
      <formula>OR(AA$95="M",AA$95="MADI")</formula>
    </cfRule>
    <cfRule type="expression" dxfId="235" priority="245">
      <formula>OR(AA$95="E",AA$95="EMB")</formula>
    </cfRule>
    <cfRule type="expression" dxfId="234" priority="246">
      <formula>OR(AA$95="S",AA$95="STD")</formula>
    </cfRule>
  </conditionalFormatting>
  <conditionalFormatting sqref="Y96:Y131">
    <cfRule type="expression" dxfId="233" priority="218">
      <formula>OR(Y$95="IPO",Y$95="IP out")</formula>
    </cfRule>
    <cfRule type="expression" dxfId="232" priority="220">
      <formula>Y$95="M3"</formula>
    </cfRule>
    <cfRule type="expression" dxfId="231" priority="222">
      <formula>OR(Y$95="F",Y$95="Fiber")</formula>
    </cfRule>
    <cfRule type="expression" dxfId="230" priority="229">
      <formula>AND(Y$95&lt;&gt;"F",Y$95&lt;&gt;"Fiber",Y$95&lt;&gt;"S",Y$95&lt;&gt;"STD",Y$95&lt;&gt;"E",Y$95&lt;&gt;"EMB",Y$95&lt;&gt;"M",Y$95&lt;&gt;"MADI",Y$95&lt;&gt;"",Y$95&lt;&gt;" ",Y$95&lt;&gt;"A",Y$95&lt;&gt;"AES")</formula>
    </cfRule>
    <cfRule type="expression" dxfId="229" priority="230">
      <formula>OR(Y$95="",Y$95=" ")</formula>
    </cfRule>
    <cfRule type="expression" dxfId="228" priority="231">
      <formula>OR(Y$95="A",Y$95="AES")</formula>
    </cfRule>
    <cfRule type="expression" dxfId="227" priority="232">
      <formula>OR(Y$95="M",Y$95="MADI")</formula>
    </cfRule>
    <cfRule type="expression" dxfId="226" priority="233">
      <formula>OR(Y$95="E",Y$95="EMB")</formula>
    </cfRule>
    <cfRule type="expression" dxfId="225" priority="234">
      <formula>OR(Y$95="S",Y$95="STD")</formula>
    </cfRule>
  </conditionalFormatting>
  <conditionalFormatting sqref="Z96:Z131">
    <cfRule type="expression" dxfId="224" priority="217">
      <formula>OR(Y$95="IPO",Y$95="IP out")</formula>
    </cfRule>
    <cfRule type="expression" dxfId="223" priority="219">
      <formula>Y$95="M3"</formula>
    </cfRule>
    <cfRule type="expression" dxfId="222" priority="221">
      <formula>OR(Y$95="F",Y$95="Fiber")</formula>
    </cfRule>
    <cfRule type="expression" dxfId="221" priority="223">
      <formula>AND(Y$95&lt;&gt;"F",Y$95&lt;&gt;"Fiber",Y$95&lt;&gt;"S",Y$95&lt;&gt;"STD",Y$95&lt;&gt;"E",Y$95&lt;&gt;"EMB",Y$95&lt;&gt;"M",Y$95&lt;&gt;"MADI",Y$95&lt;&gt;"",Y$95&lt;&gt;" ",Y$95&lt;&gt;"A",Y$95&lt;&gt;"AES")</formula>
    </cfRule>
    <cfRule type="expression" dxfId="220" priority="224">
      <formula>OR(Y$95="",Y$95=" ")</formula>
    </cfRule>
    <cfRule type="expression" dxfId="219" priority="225">
      <formula>OR(Y$95="A",Y$95="AES")</formula>
    </cfRule>
    <cfRule type="expression" dxfId="218" priority="226">
      <formula>OR(Y$95="M",Y$95="MADI")</formula>
    </cfRule>
    <cfRule type="expression" dxfId="217" priority="227">
      <formula>OR(Y$95="E",Y$95="EMB")</formula>
    </cfRule>
    <cfRule type="expression" dxfId="216" priority="228">
      <formula>OR(Y$95="S",Y$95="STD")</formula>
    </cfRule>
  </conditionalFormatting>
  <conditionalFormatting sqref="W96:W131">
    <cfRule type="expression" dxfId="215" priority="200">
      <formula>OR(W$95="IPO",W$95="IP out")</formula>
    </cfRule>
    <cfRule type="expression" dxfId="214" priority="202">
      <formula>W$95="M3"</formula>
    </cfRule>
    <cfRule type="expression" dxfId="213" priority="204">
      <formula>OR(W$95="F",W$95="Fiber")</formula>
    </cfRule>
    <cfRule type="expression" dxfId="212" priority="211">
      <formula>AND(W$95&lt;&gt;"F",W$95&lt;&gt;"Fiber",W$95&lt;&gt;"S",W$95&lt;&gt;"STD",W$95&lt;&gt;"E",W$95&lt;&gt;"EMB",W$95&lt;&gt;"M",W$95&lt;&gt;"MADI",W$95&lt;&gt;"",W$95&lt;&gt;" ",W$95&lt;&gt;"A",W$95&lt;&gt;"AES")</formula>
    </cfRule>
    <cfRule type="expression" dxfId="211" priority="212">
      <formula>OR(W$95="",W$95=" ")</formula>
    </cfRule>
    <cfRule type="expression" dxfId="210" priority="213">
      <formula>OR(W$95="A",W$95="AES")</formula>
    </cfRule>
    <cfRule type="expression" dxfId="209" priority="214">
      <formula>OR(W$95="M",W$95="MADI")</formula>
    </cfRule>
    <cfRule type="expression" dxfId="208" priority="215">
      <formula>OR(W$95="E",W$95="EMB")</formula>
    </cfRule>
    <cfRule type="expression" dxfId="207" priority="216">
      <formula>OR(W$95="S",W$95="STD")</formula>
    </cfRule>
  </conditionalFormatting>
  <conditionalFormatting sqref="X96:X131">
    <cfRule type="expression" dxfId="206" priority="199">
      <formula>OR(W$95="IPO",W$95="IP out")</formula>
    </cfRule>
    <cfRule type="expression" dxfId="205" priority="201">
      <formula>W$95="M3"</formula>
    </cfRule>
    <cfRule type="expression" dxfId="204" priority="203">
      <formula>OR(W$95="F",W$95="Fiber")</formula>
    </cfRule>
    <cfRule type="expression" dxfId="203" priority="205">
      <formula>AND(W$95&lt;&gt;"F",W$95&lt;&gt;"Fiber",W$95&lt;&gt;"S",W$95&lt;&gt;"STD",W$95&lt;&gt;"E",W$95&lt;&gt;"EMB",W$95&lt;&gt;"M",W$95&lt;&gt;"MADI",W$95&lt;&gt;"",W$95&lt;&gt;" ",W$95&lt;&gt;"A",W$95&lt;&gt;"AES")</formula>
    </cfRule>
    <cfRule type="expression" dxfId="202" priority="206">
      <formula>OR(W$95="",W$95=" ")</formula>
    </cfRule>
    <cfRule type="expression" dxfId="201" priority="207">
      <formula>OR(W$95="A",W$95="AES")</formula>
    </cfRule>
    <cfRule type="expression" dxfId="200" priority="208">
      <formula>OR(W$95="M",W$95="MADI")</formula>
    </cfRule>
    <cfRule type="expression" dxfId="199" priority="209">
      <formula>OR(W$95="E",W$95="EMB")</formula>
    </cfRule>
    <cfRule type="expression" dxfId="198" priority="210">
      <formula>OR(W$95="S",W$95="STD")</formula>
    </cfRule>
  </conditionalFormatting>
  <conditionalFormatting sqref="U96:U131">
    <cfRule type="expression" dxfId="197" priority="182">
      <formula>OR(U$95="IPO",U$95="IP out")</formula>
    </cfRule>
    <cfRule type="expression" dxfId="196" priority="184">
      <formula>U$95="M3"</formula>
    </cfRule>
    <cfRule type="expression" dxfId="195" priority="186">
      <formula>OR(U$95="F",U$95="Fiber")</formula>
    </cfRule>
    <cfRule type="expression" dxfId="194" priority="193">
      <formula>AND(U$95&lt;&gt;"F",U$95&lt;&gt;"Fiber",U$95&lt;&gt;"S",U$95&lt;&gt;"STD",U$95&lt;&gt;"E",U$95&lt;&gt;"EMB",U$95&lt;&gt;"M",U$95&lt;&gt;"MADI",U$95&lt;&gt;"",U$95&lt;&gt;" ",U$95&lt;&gt;"A",U$95&lt;&gt;"AES")</formula>
    </cfRule>
    <cfRule type="expression" dxfId="193" priority="194">
      <formula>OR(U$95="",U$95=" ")</formula>
    </cfRule>
    <cfRule type="expression" dxfId="192" priority="195">
      <formula>OR(U$95="A",U$95="AES")</formula>
    </cfRule>
    <cfRule type="expression" dxfId="191" priority="196">
      <formula>OR(U$95="M",U$95="MADI")</formula>
    </cfRule>
    <cfRule type="expression" dxfId="190" priority="197">
      <formula>OR(U$95="E",U$95="EMB")</formula>
    </cfRule>
    <cfRule type="expression" dxfId="189" priority="198">
      <formula>OR(U$95="S",U$95="STD")</formula>
    </cfRule>
  </conditionalFormatting>
  <conditionalFormatting sqref="V96:V131">
    <cfRule type="expression" dxfId="188" priority="181">
      <formula>OR(U$95="IPO",U$95="IP out")</formula>
    </cfRule>
    <cfRule type="expression" dxfId="187" priority="183">
      <formula>U$95="M3"</formula>
    </cfRule>
    <cfRule type="expression" dxfId="186" priority="185">
      <formula>OR(U$95="F",U$95="Fiber")</formula>
    </cfRule>
    <cfRule type="expression" dxfId="185" priority="187">
      <formula>AND(U$95&lt;&gt;"F",U$95&lt;&gt;"Fiber",U$95&lt;&gt;"S",U$95&lt;&gt;"STD",U$95&lt;&gt;"E",U$95&lt;&gt;"EMB",U$95&lt;&gt;"M",U$95&lt;&gt;"MADI",U$95&lt;&gt;"",U$95&lt;&gt;" ",U$95&lt;&gt;"A",U$95&lt;&gt;"AES")</formula>
    </cfRule>
    <cfRule type="expression" dxfId="184" priority="188">
      <formula>OR(U$95="",U$95=" ")</formula>
    </cfRule>
    <cfRule type="expression" dxfId="183" priority="189">
      <formula>OR(U$95="A",U$95="AES")</formula>
    </cfRule>
    <cfRule type="expression" dxfId="182" priority="190">
      <formula>OR(U$95="M",U$95="MADI")</formula>
    </cfRule>
    <cfRule type="expression" dxfId="181" priority="191">
      <formula>OR(U$95="E",U$95="EMB")</formula>
    </cfRule>
    <cfRule type="expression" dxfId="180" priority="192">
      <formula>OR(U$95="S",U$95="STD")</formula>
    </cfRule>
  </conditionalFormatting>
  <conditionalFormatting sqref="S96:S131">
    <cfRule type="expression" dxfId="179" priority="164">
      <formula>OR(S$95="IPO",S$95="IP out")</formula>
    </cfRule>
    <cfRule type="expression" dxfId="178" priority="166">
      <formula>S$95="M3"</formula>
    </cfRule>
    <cfRule type="expression" dxfId="177" priority="168">
      <formula>OR(S$95="F",S$95="Fiber")</formula>
    </cfRule>
    <cfRule type="expression" dxfId="176" priority="175">
      <formula>AND(S$95&lt;&gt;"F",S$95&lt;&gt;"Fiber",S$95&lt;&gt;"S",S$95&lt;&gt;"STD",S$95&lt;&gt;"E",S$95&lt;&gt;"EMB",S$95&lt;&gt;"M",S$95&lt;&gt;"MADI",S$95&lt;&gt;"",S$95&lt;&gt;" ",S$95&lt;&gt;"A",S$95&lt;&gt;"AES")</formula>
    </cfRule>
    <cfRule type="expression" dxfId="175" priority="176">
      <formula>OR(S$95="",S$95=" ")</formula>
    </cfRule>
    <cfRule type="expression" dxfId="174" priority="177">
      <formula>OR(S$95="A",S$95="AES")</formula>
    </cfRule>
    <cfRule type="expression" dxfId="173" priority="178">
      <formula>OR(S$95="M",S$95="MADI")</formula>
    </cfRule>
    <cfRule type="expression" dxfId="172" priority="179">
      <formula>OR(S$95="E",S$95="EMB")</formula>
    </cfRule>
    <cfRule type="expression" dxfId="171" priority="180">
      <formula>OR(S$95="S",S$95="STD")</formula>
    </cfRule>
  </conditionalFormatting>
  <conditionalFormatting sqref="T96:T131">
    <cfRule type="expression" dxfId="170" priority="163">
      <formula>OR(S$95="IPO",S$95="IP out")</formula>
    </cfRule>
    <cfRule type="expression" dxfId="169" priority="165">
      <formula>S$95="M3"</formula>
    </cfRule>
    <cfRule type="expression" dxfId="168" priority="167">
      <formula>OR(S$95="F",S$95="Fiber")</formula>
    </cfRule>
    <cfRule type="expression" dxfId="167" priority="169">
      <formula>AND(S$95&lt;&gt;"F",S$95&lt;&gt;"Fiber",S$95&lt;&gt;"S",S$95&lt;&gt;"STD",S$95&lt;&gt;"E",S$95&lt;&gt;"EMB",S$95&lt;&gt;"M",S$95&lt;&gt;"MADI",S$95&lt;&gt;"",S$95&lt;&gt;" ",S$95&lt;&gt;"A",S$95&lt;&gt;"AES")</formula>
    </cfRule>
    <cfRule type="expression" dxfId="166" priority="170">
      <formula>OR(S$95="",S$95=" ")</formula>
    </cfRule>
    <cfRule type="expression" dxfId="165" priority="171">
      <formula>OR(S$95="A",S$95="AES")</formula>
    </cfRule>
    <cfRule type="expression" dxfId="164" priority="172">
      <formula>OR(S$95="M",S$95="MADI")</formula>
    </cfRule>
    <cfRule type="expression" dxfId="163" priority="173">
      <formula>OR(S$95="E",S$95="EMB")</formula>
    </cfRule>
    <cfRule type="expression" dxfId="162" priority="174">
      <formula>OR(S$95="S",S$95="STD")</formula>
    </cfRule>
  </conditionalFormatting>
  <conditionalFormatting sqref="Q96:Q131">
    <cfRule type="expression" dxfId="161" priority="146">
      <formula>OR(Q$95="IPO",Q$95="IP out")</formula>
    </cfRule>
    <cfRule type="expression" dxfId="160" priority="148">
      <formula>Q$95="M3"</formula>
    </cfRule>
    <cfRule type="expression" dxfId="159" priority="150">
      <formula>OR(Q$95="F",Q$95="Fiber")</formula>
    </cfRule>
    <cfRule type="expression" dxfId="158" priority="157">
      <formula>AND(Q$95&lt;&gt;"F",Q$95&lt;&gt;"Fiber",Q$95&lt;&gt;"S",Q$95&lt;&gt;"STD",Q$95&lt;&gt;"E",Q$95&lt;&gt;"EMB",Q$95&lt;&gt;"M",Q$95&lt;&gt;"MADI",Q$95&lt;&gt;"",Q$95&lt;&gt;" ",Q$95&lt;&gt;"A",Q$95&lt;&gt;"AES")</formula>
    </cfRule>
    <cfRule type="expression" dxfId="157" priority="158">
      <formula>OR(Q$95="",Q$95=" ")</formula>
    </cfRule>
    <cfRule type="expression" dxfId="156" priority="159">
      <formula>OR(Q$95="A",Q$95="AES")</formula>
    </cfRule>
    <cfRule type="expression" dxfId="155" priority="160">
      <formula>OR(Q$95="M",Q$95="MADI")</formula>
    </cfRule>
    <cfRule type="expression" dxfId="154" priority="161">
      <formula>OR(Q$95="E",Q$95="EMB")</formula>
    </cfRule>
    <cfRule type="expression" dxfId="153" priority="162">
      <formula>OR(Q$95="S",Q$95="STD")</formula>
    </cfRule>
  </conditionalFormatting>
  <conditionalFormatting sqref="R96:R131">
    <cfRule type="expression" dxfId="152" priority="145">
      <formula>OR(Q$95="IPO",Q$95="IP out")</formula>
    </cfRule>
    <cfRule type="expression" dxfId="151" priority="147">
      <formula>Q$95="M3"</formula>
    </cfRule>
    <cfRule type="expression" dxfId="150" priority="149">
      <formula>OR(Q$95="F",Q$95="Fiber")</formula>
    </cfRule>
    <cfRule type="expression" dxfId="149" priority="151">
      <formula>AND(Q$95&lt;&gt;"F",Q$95&lt;&gt;"Fiber",Q$95&lt;&gt;"S",Q$95&lt;&gt;"STD",Q$95&lt;&gt;"E",Q$95&lt;&gt;"EMB",Q$95&lt;&gt;"M",Q$95&lt;&gt;"MADI",Q$95&lt;&gt;"",Q$95&lt;&gt;" ",Q$95&lt;&gt;"A",Q$95&lt;&gt;"AES")</formula>
    </cfRule>
    <cfRule type="expression" dxfId="148" priority="152">
      <formula>OR(Q$95="",Q$95=" ")</formula>
    </cfRule>
    <cfRule type="expression" dxfId="147" priority="153">
      <formula>OR(Q$95="A",Q$95="AES")</formula>
    </cfRule>
    <cfRule type="expression" dxfId="146" priority="154">
      <formula>OR(Q$95="M",Q$95="MADI")</formula>
    </cfRule>
    <cfRule type="expression" dxfId="145" priority="155">
      <formula>OR(Q$95="E",Q$95="EMB")</formula>
    </cfRule>
    <cfRule type="expression" dxfId="144" priority="156">
      <formula>OR(Q$95="S",Q$95="STD")</formula>
    </cfRule>
  </conditionalFormatting>
  <conditionalFormatting sqref="O96:O131">
    <cfRule type="expression" dxfId="143" priority="128">
      <formula>OR(O$95="IPO",O$95="IP out")</formula>
    </cfRule>
    <cfRule type="expression" dxfId="142" priority="130">
      <formula>O$95="M3"</formula>
    </cfRule>
    <cfRule type="expression" dxfId="141" priority="132">
      <formula>OR(O$95="F",O$95="Fiber")</formula>
    </cfRule>
    <cfRule type="expression" dxfId="140" priority="139">
      <formula>AND(O$95&lt;&gt;"F",O$95&lt;&gt;"Fiber",O$95&lt;&gt;"S",O$95&lt;&gt;"STD",O$95&lt;&gt;"E",O$95&lt;&gt;"EMB",O$95&lt;&gt;"M",O$95&lt;&gt;"MADI",O$95&lt;&gt;"",O$95&lt;&gt;" ",O$95&lt;&gt;"A",O$95&lt;&gt;"AES")</formula>
    </cfRule>
    <cfRule type="expression" dxfId="139" priority="140">
      <formula>OR(O$95="",O$95=" ")</formula>
    </cfRule>
    <cfRule type="expression" dxfId="138" priority="141">
      <formula>OR(O$95="A",O$95="AES")</formula>
    </cfRule>
    <cfRule type="expression" dxfId="137" priority="142">
      <formula>OR(O$95="M",O$95="MADI")</formula>
    </cfRule>
    <cfRule type="expression" dxfId="136" priority="143">
      <formula>OR(O$95="E",O$95="EMB")</formula>
    </cfRule>
    <cfRule type="expression" dxfId="135" priority="144">
      <formula>OR(O$95="S",O$95="STD")</formula>
    </cfRule>
  </conditionalFormatting>
  <conditionalFormatting sqref="P97 P99 P101 P103 P105 P107 P109 P111 P113 P115 P117 P119 P121 P123 P125 P127 P129 P131">
    <cfRule type="expression" dxfId="134" priority="127">
      <formula>OR(O$95="IPO",O$95="IP out")</formula>
    </cfRule>
    <cfRule type="expression" dxfId="133" priority="129">
      <formula>O$95="M3"</formula>
    </cfRule>
    <cfRule type="expression" dxfId="132" priority="131">
      <formula>OR(O$95="F",O$95="Fiber")</formula>
    </cfRule>
    <cfRule type="expression" dxfId="131" priority="133">
      <formula>AND(O$95&lt;&gt;"F",O$95&lt;&gt;"Fiber",O$95&lt;&gt;"S",O$95&lt;&gt;"STD",O$95&lt;&gt;"E",O$95&lt;&gt;"EMB",O$95&lt;&gt;"M",O$95&lt;&gt;"MADI",O$95&lt;&gt;"",O$95&lt;&gt;" ",O$95&lt;&gt;"A",O$95&lt;&gt;"AES")</formula>
    </cfRule>
    <cfRule type="expression" dxfId="130" priority="134">
      <formula>OR(O$95="",O$95=" ")</formula>
    </cfRule>
    <cfRule type="expression" dxfId="129" priority="135">
      <formula>OR(O$95="A",O$95="AES")</formula>
    </cfRule>
    <cfRule type="expression" dxfId="128" priority="136">
      <formula>OR(O$95="M",O$95="MADI")</formula>
    </cfRule>
    <cfRule type="expression" dxfId="127" priority="137">
      <formula>OR(O$95="E",O$95="EMB")</formula>
    </cfRule>
    <cfRule type="expression" dxfId="126" priority="138">
      <formula>OR(O$95="S",O$95="STD")</formula>
    </cfRule>
  </conditionalFormatting>
  <conditionalFormatting sqref="M96:M131">
    <cfRule type="expression" dxfId="125" priority="110">
      <formula>OR(M$95="IPO",M$95="IP out")</formula>
    </cfRule>
    <cfRule type="expression" dxfId="124" priority="112">
      <formula>M$95="M3"</formula>
    </cfRule>
    <cfRule type="expression" dxfId="123" priority="114">
      <formula>OR(M$95="F",M$95="Fiber")</formula>
    </cfRule>
    <cfRule type="expression" dxfId="122" priority="121">
      <formula>AND(M$95&lt;&gt;"F",M$95&lt;&gt;"Fiber",M$95&lt;&gt;"S",M$95&lt;&gt;"STD",M$95&lt;&gt;"E",M$95&lt;&gt;"EMB",M$95&lt;&gt;"M",M$95&lt;&gt;"MADI",M$95&lt;&gt;"",M$95&lt;&gt;" ",M$95&lt;&gt;"A",M$95&lt;&gt;"AES")</formula>
    </cfRule>
    <cfRule type="expression" dxfId="121" priority="122">
      <formula>OR(M$95="",M$95=" ")</formula>
    </cfRule>
    <cfRule type="expression" dxfId="120" priority="123">
      <formula>OR(M$95="A",M$95="AES")</formula>
    </cfRule>
    <cfRule type="expression" dxfId="119" priority="124">
      <formula>OR(M$95="M",M$95="MADI")</formula>
    </cfRule>
    <cfRule type="expression" dxfId="118" priority="125">
      <formula>OR(M$95="E",M$95="EMB")</formula>
    </cfRule>
    <cfRule type="expression" dxfId="117" priority="126">
      <formula>OR(M$95="S",M$95="STD")</formula>
    </cfRule>
  </conditionalFormatting>
  <conditionalFormatting sqref="N97 N99 N101 N103 N105 N107 N109 N111 N113 N115 N117 N119 N121 N123 N125 N127 N129 N131">
    <cfRule type="expression" dxfId="116" priority="109">
      <formula>OR(M$95="IPO",M$95="IP out")</formula>
    </cfRule>
    <cfRule type="expression" dxfId="115" priority="111">
      <formula>M$95="M3"</formula>
    </cfRule>
    <cfRule type="expression" dxfId="114" priority="113">
      <formula>OR(M$95="F",M$95="Fiber")</formula>
    </cfRule>
    <cfRule type="expression" dxfId="113" priority="115">
      <formula>AND(M$95&lt;&gt;"F",M$95&lt;&gt;"Fiber",M$95&lt;&gt;"S",M$95&lt;&gt;"STD",M$95&lt;&gt;"E",M$95&lt;&gt;"EMB",M$95&lt;&gt;"M",M$95&lt;&gt;"MADI",M$95&lt;&gt;"",M$95&lt;&gt;" ",M$95&lt;&gt;"A",M$95&lt;&gt;"AES")</formula>
    </cfRule>
    <cfRule type="expression" dxfId="112" priority="116">
      <formula>OR(M$95="",M$95=" ")</formula>
    </cfRule>
    <cfRule type="expression" dxfId="111" priority="117">
      <formula>OR(M$95="A",M$95="AES")</formula>
    </cfRule>
    <cfRule type="expression" dxfId="110" priority="118">
      <formula>OR(M$95="M",M$95="MADI")</formula>
    </cfRule>
    <cfRule type="expression" dxfId="109" priority="119">
      <formula>OR(M$95="E",M$95="EMB")</formula>
    </cfRule>
    <cfRule type="expression" dxfId="108" priority="120">
      <formula>OR(M$95="S",M$95="STD")</formula>
    </cfRule>
  </conditionalFormatting>
  <conditionalFormatting sqref="K96:K131">
    <cfRule type="expression" dxfId="107" priority="92">
      <formula>OR(K$95="IPO",K$95="IP out")</formula>
    </cfRule>
    <cfRule type="expression" dxfId="106" priority="94">
      <formula>K$95="M3"</formula>
    </cfRule>
    <cfRule type="expression" dxfId="105" priority="96">
      <formula>OR(K$95="F",K$95="Fiber")</formula>
    </cfRule>
    <cfRule type="expression" dxfId="104" priority="103">
      <formula>AND(K$95&lt;&gt;"F",K$95&lt;&gt;"Fiber",K$95&lt;&gt;"S",K$95&lt;&gt;"STD",K$95&lt;&gt;"E",K$95&lt;&gt;"EMB",K$95&lt;&gt;"M",K$95&lt;&gt;"MADI",K$95&lt;&gt;"",K$95&lt;&gt;" ",K$95&lt;&gt;"A",K$95&lt;&gt;"AES")</formula>
    </cfRule>
    <cfRule type="expression" dxfId="103" priority="104">
      <formula>OR(K$95="",K$95=" ")</formula>
    </cfRule>
    <cfRule type="expression" dxfId="102" priority="105">
      <formula>OR(K$95="A",K$95="AES")</formula>
    </cfRule>
    <cfRule type="expression" dxfId="101" priority="106">
      <formula>OR(K$95="M",K$95="MADI")</formula>
    </cfRule>
    <cfRule type="expression" dxfId="100" priority="107">
      <formula>OR(K$95="E",K$95="EMB")</formula>
    </cfRule>
    <cfRule type="expression" dxfId="99" priority="108">
      <formula>OR(K$95="S",K$95="STD")</formula>
    </cfRule>
  </conditionalFormatting>
  <conditionalFormatting sqref="L97 L99 L101 L103 L105 L107 L109 L111 L113 L115 L117 L119 L121 L123 L125 L127 L129 L131">
    <cfRule type="expression" dxfId="98" priority="91">
      <formula>OR(K$95="IPO",K$95="IP out")</formula>
    </cfRule>
    <cfRule type="expression" dxfId="97" priority="93">
      <formula>K$95="M3"</formula>
    </cfRule>
    <cfRule type="expression" dxfId="96" priority="95">
      <formula>OR(K$95="F",K$95="Fiber")</formula>
    </cfRule>
    <cfRule type="expression" dxfId="95" priority="97">
      <formula>AND(K$95&lt;&gt;"F",K$95&lt;&gt;"Fiber",K$95&lt;&gt;"S",K$95&lt;&gt;"STD",K$95&lt;&gt;"E",K$95&lt;&gt;"EMB",K$95&lt;&gt;"M",K$95&lt;&gt;"MADI",K$95&lt;&gt;"",K$95&lt;&gt;" ",K$95&lt;&gt;"A",K$95&lt;&gt;"AES")</formula>
    </cfRule>
    <cfRule type="expression" dxfId="94" priority="98">
      <formula>OR(K$95="",K$95=" ")</formula>
    </cfRule>
    <cfRule type="expression" dxfId="93" priority="99">
      <formula>OR(K$95="A",K$95="AES")</formula>
    </cfRule>
    <cfRule type="expression" dxfId="92" priority="100">
      <formula>OR(K$95="M",K$95="MADI")</formula>
    </cfRule>
    <cfRule type="expression" dxfId="91" priority="101">
      <formula>OR(K$95="E",K$95="EMB")</formula>
    </cfRule>
    <cfRule type="expression" dxfId="90" priority="102">
      <formula>OR(K$95="S",K$95="STD")</formula>
    </cfRule>
  </conditionalFormatting>
  <conditionalFormatting sqref="I96:I131">
    <cfRule type="expression" dxfId="89" priority="74">
      <formula>OR(I$95="IPO",I$95="IP out")</formula>
    </cfRule>
    <cfRule type="expression" dxfId="88" priority="76">
      <formula>I$95="M3"</formula>
    </cfRule>
    <cfRule type="expression" dxfId="87" priority="78">
      <formula>OR(I$95="F",I$95="Fiber")</formula>
    </cfRule>
    <cfRule type="expression" dxfId="86" priority="85">
      <formula>AND(I$95&lt;&gt;"F",I$95&lt;&gt;"Fiber",I$95&lt;&gt;"S",I$95&lt;&gt;"STD",I$95&lt;&gt;"E",I$95&lt;&gt;"EMB",I$95&lt;&gt;"M",I$95&lt;&gt;"MADI",I$95&lt;&gt;"",I$95&lt;&gt;" ",I$95&lt;&gt;"A",I$95&lt;&gt;"AES")</formula>
    </cfRule>
    <cfRule type="expression" dxfId="85" priority="86">
      <formula>OR(I$95="",I$95=" ")</formula>
    </cfRule>
    <cfRule type="expression" dxfId="84" priority="87">
      <formula>OR(I$95="A",I$95="AES")</formula>
    </cfRule>
    <cfRule type="expression" dxfId="83" priority="88">
      <formula>OR(I$95="M",I$95="MADI")</formula>
    </cfRule>
    <cfRule type="expression" dxfId="82" priority="89">
      <formula>OR(I$95="E",I$95="EMB")</formula>
    </cfRule>
    <cfRule type="expression" dxfId="81" priority="90">
      <formula>OR(I$95="S",I$95="STD")</formula>
    </cfRule>
  </conditionalFormatting>
  <conditionalFormatting sqref="J97 J99 J101 J103 J105 J107 J109 J111 J113 J115 J117 J119 J121 J123 J125 J127 J129 J131">
    <cfRule type="expression" dxfId="80" priority="73">
      <formula>OR(I$95="IPO",I$95="IP out")</formula>
    </cfRule>
    <cfRule type="expression" dxfId="79" priority="75">
      <formula>I$95="M3"</formula>
    </cfRule>
    <cfRule type="expression" dxfId="78" priority="77">
      <formula>OR(I$95="F",I$95="Fiber")</formula>
    </cfRule>
    <cfRule type="expression" dxfId="77" priority="79">
      <formula>AND(I$95&lt;&gt;"F",I$95&lt;&gt;"Fiber",I$95&lt;&gt;"S",I$95&lt;&gt;"STD",I$95&lt;&gt;"E",I$95&lt;&gt;"EMB",I$95&lt;&gt;"M",I$95&lt;&gt;"MADI",I$95&lt;&gt;"",I$95&lt;&gt;" ",I$95&lt;&gt;"A",I$95&lt;&gt;"AES")</formula>
    </cfRule>
    <cfRule type="expression" dxfId="76" priority="80">
      <formula>OR(I$95="",I$95=" ")</formula>
    </cfRule>
    <cfRule type="expression" dxfId="75" priority="81">
      <formula>OR(I$95="A",I$95="AES")</formula>
    </cfRule>
    <cfRule type="expression" dxfId="74" priority="82">
      <formula>OR(I$95="M",I$95="MADI")</formula>
    </cfRule>
    <cfRule type="expression" dxfId="73" priority="83">
      <formula>OR(I$95="E",I$95="EMB")</formula>
    </cfRule>
    <cfRule type="expression" dxfId="72" priority="84">
      <formula>OR(I$95="S",I$95="STD")</formula>
    </cfRule>
  </conditionalFormatting>
  <conditionalFormatting sqref="G96:G131">
    <cfRule type="expression" dxfId="71" priority="56">
      <formula>OR(G$95="IPO",G$95="IP out")</formula>
    </cfRule>
    <cfRule type="expression" dxfId="70" priority="58">
      <formula>G$95="M3"</formula>
    </cfRule>
    <cfRule type="expression" dxfId="69" priority="60">
      <formula>OR(G$95="F",G$95="Fiber")</formula>
    </cfRule>
    <cfRule type="expression" dxfId="68" priority="67">
      <formula>AND(G$95&lt;&gt;"F",G$95&lt;&gt;"Fiber",G$95&lt;&gt;"S",G$95&lt;&gt;"STD",G$95&lt;&gt;"E",G$95&lt;&gt;"EMB",G$95&lt;&gt;"M",G$95&lt;&gt;"MADI",G$95&lt;&gt;"",G$95&lt;&gt;" ",G$95&lt;&gt;"A",G$95&lt;&gt;"AES")</formula>
    </cfRule>
    <cfRule type="expression" dxfId="67" priority="68">
      <formula>OR(G$95="",G$95=" ")</formula>
    </cfRule>
    <cfRule type="expression" dxfId="66" priority="69">
      <formula>OR(G$95="A",G$95="AES")</formula>
    </cfRule>
    <cfRule type="expression" dxfId="65" priority="70">
      <formula>OR(G$95="M",G$95="MADI")</formula>
    </cfRule>
    <cfRule type="expression" dxfId="64" priority="71">
      <formula>OR(G$95="E",G$95="EMB")</formula>
    </cfRule>
    <cfRule type="expression" dxfId="63" priority="72">
      <formula>OR(G$95="S",G$95="STD")</formula>
    </cfRule>
  </conditionalFormatting>
  <conditionalFormatting sqref="H97 H99 H101 H103 H105 H107 H109 H111 H113 H115 H117 H119 H121 H123 H125 H127 H129 H131">
    <cfRule type="expression" dxfId="62" priority="55">
      <formula>OR(G$95="IPO",G$95="IP out")</formula>
    </cfRule>
    <cfRule type="expression" dxfId="61" priority="57">
      <formula>G$95="M3"</formula>
    </cfRule>
    <cfRule type="expression" dxfId="60" priority="59">
      <formula>OR(G$95="F",G$95="Fiber")</formula>
    </cfRule>
    <cfRule type="expression" dxfId="59" priority="61">
      <formula>AND(G$95&lt;&gt;"F",G$95&lt;&gt;"Fiber",G$95&lt;&gt;"S",G$95&lt;&gt;"STD",G$95&lt;&gt;"E",G$95&lt;&gt;"EMB",G$95&lt;&gt;"M",G$95&lt;&gt;"MADI",G$95&lt;&gt;"",G$95&lt;&gt;" ",G$95&lt;&gt;"A",G$95&lt;&gt;"AES")</formula>
    </cfRule>
    <cfRule type="expression" dxfId="58" priority="62">
      <formula>OR(G$95="",G$95=" ")</formula>
    </cfRule>
    <cfRule type="expression" dxfId="57" priority="63">
      <formula>OR(G$95="A",G$95="AES")</formula>
    </cfRule>
    <cfRule type="expression" dxfId="56" priority="64">
      <formula>OR(G$95="M",G$95="MADI")</formula>
    </cfRule>
    <cfRule type="expression" dxfId="55" priority="65">
      <formula>OR(G$95="E",G$95="EMB")</formula>
    </cfRule>
    <cfRule type="expression" dxfId="54" priority="66">
      <formula>OR(G$95="S",G$95="STD")</formula>
    </cfRule>
  </conditionalFormatting>
  <conditionalFormatting sqref="E96:E131">
    <cfRule type="expression" dxfId="53" priority="38">
      <formula>OR(E$95="IPO",E$95="IP out")</formula>
    </cfRule>
    <cfRule type="expression" dxfId="52" priority="40">
      <formula>E$95="M3"</formula>
    </cfRule>
    <cfRule type="expression" dxfId="51" priority="42">
      <formula>OR(E$95="F",E$95="Fiber")</formula>
    </cfRule>
    <cfRule type="expression" dxfId="50" priority="49">
      <formula>AND(E$95&lt;&gt;"F",E$95&lt;&gt;"Fiber",E$95&lt;&gt;"S",E$95&lt;&gt;"STD",E$95&lt;&gt;"E",E$95&lt;&gt;"EMB",E$95&lt;&gt;"M",E$95&lt;&gt;"MADI",E$95&lt;&gt;"",E$95&lt;&gt;" ",E$95&lt;&gt;"A",E$95&lt;&gt;"AES")</formula>
    </cfRule>
    <cfRule type="expression" dxfId="49" priority="50">
      <formula>OR(E$95="",E$95=" ")</formula>
    </cfRule>
    <cfRule type="expression" dxfId="48" priority="51">
      <formula>OR(E$95="A",E$95="AES")</formula>
    </cfRule>
    <cfRule type="expression" dxfId="47" priority="52">
      <formula>OR(E$95="M",E$95="MADI")</formula>
    </cfRule>
    <cfRule type="expression" dxfId="46" priority="53">
      <formula>OR(E$95="E",E$95="EMB")</formula>
    </cfRule>
    <cfRule type="expression" dxfId="45" priority="54">
      <formula>OR(E$95="S",E$95="STD")</formula>
    </cfRule>
  </conditionalFormatting>
  <conditionalFormatting sqref="F97 F99 F101 F103 F105 F107 F109 F111 F113 F115 F117 F119 F121 F123 F125 F127 F129 F131">
    <cfRule type="expression" dxfId="44" priority="37">
      <formula>OR(E$95="IPO",E$95="IP out")</formula>
    </cfRule>
    <cfRule type="expression" dxfId="43" priority="39">
      <formula>E$95="M3"</formula>
    </cfRule>
    <cfRule type="expression" dxfId="42" priority="41">
      <formula>OR(E$95="F",E$95="Fiber")</formula>
    </cfRule>
    <cfRule type="expression" dxfId="41" priority="43">
      <formula>AND(E$95&lt;&gt;"F",E$95&lt;&gt;"Fiber",E$95&lt;&gt;"S",E$95&lt;&gt;"STD",E$95&lt;&gt;"E",E$95&lt;&gt;"EMB",E$95&lt;&gt;"M",E$95&lt;&gt;"MADI",E$95&lt;&gt;"",E$95&lt;&gt;" ",E$95&lt;&gt;"A",E$95&lt;&gt;"AES")</formula>
    </cfRule>
    <cfRule type="expression" dxfId="40" priority="44">
      <formula>OR(E$95="",E$95=" ")</formula>
    </cfRule>
    <cfRule type="expression" dxfId="39" priority="45">
      <formula>OR(E$95="A",E$95="AES")</formula>
    </cfRule>
    <cfRule type="expression" dxfId="38" priority="46">
      <formula>OR(E$95="M",E$95="MADI")</formula>
    </cfRule>
    <cfRule type="expression" dxfId="37" priority="47">
      <formula>OR(E$95="E",E$95="EMB")</formula>
    </cfRule>
    <cfRule type="expression" dxfId="36" priority="48">
      <formula>OR(E$95="S",E$95="STD")</formula>
    </cfRule>
  </conditionalFormatting>
  <conditionalFormatting sqref="C96:C131">
    <cfRule type="expression" dxfId="35" priority="20">
      <formula>OR(C$95="IPO",C$95="IP out")</formula>
    </cfRule>
    <cfRule type="expression" dxfId="34" priority="22">
      <formula>C$95="M3"</formula>
    </cfRule>
    <cfRule type="expression" dxfId="33" priority="24">
      <formula>OR(C$95="F",C$95="Fiber")</formula>
    </cfRule>
    <cfRule type="expression" dxfId="32" priority="31">
      <formula>AND(C$95&lt;&gt;"F",C$95&lt;&gt;"Fiber",C$95&lt;&gt;"S",C$95&lt;&gt;"STD",C$95&lt;&gt;"E",C$95&lt;&gt;"EMB",C$95&lt;&gt;"M",C$95&lt;&gt;"MADI",C$95&lt;&gt;"",C$95&lt;&gt;" ",C$95&lt;&gt;"A",C$95&lt;&gt;"AES")</formula>
    </cfRule>
    <cfRule type="expression" dxfId="31" priority="32">
      <formula>OR(C$95="",C$95=" ")</formula>
    </cfRule>
    <cfRule type="expression" dxfId="30" priority="33">
      <formula>OR(C$95="A",C$95="AES")</formula>
    </cfRule>
    <cfRule type="expression" dxfId="29" priority="34">
      <formula>OR(C$95="M",C$95="MADI")</formula>
    </cfRule>
    <cfRule type="expression" dxfId="28" priority="35">
      <formula>OR(C$95="E",C$95="EMB")</formula>
    </cfRule>
    <cfRule type="expression" dxfId="27" priority="36">
      <formula>OR(C$95="S",C$95="STD")</formula>
    </cfRule>
  </conditionalFormatting>
  <conditionalFormatting sqref="D97 D99 D101 D103 D105 D107 D109 D111 D113 D115 D117 D119 D121 D123 D125 D127 D129 D131">
    <cfRule type="expression" dxfId="26" priority="19">
      <formula>OR(C$95="IPO",C$95="IP out")</formula>
    </cfRule>
    <cfRule type="expression" dxfId="25" priority="21">
      <formula>C$95="M3"</formula>
    </cfRule>
    <cfRule type="expression" dxfId="24" priority="23">
      <formula>OR(C$95="F",C$95="Fiber")</formula>
    </cfRule>
    <cfRule type="expression" dxfId="23" priority="25">
      <formula>AND(C$95&lt;&gt;"F",C$95&lt;&gt;"Fiber",C$95&lt;&gt;"S",C$95&lt;&gt;"STD",C$95&lt;&gt;"E",C$95&lt;&gt;"EMB",C$95&lt;&gt;"M",C$95&lt;&gt;"MADI",C$95&lt;&gt;"",C$95&lt;&gt;" ",C$95&lt;&gt;"A",C$95&lt;&gt;"AES")</formula>
    </cfRule>
    <cfRule type="expression" dxfId="22" priority="26">
      <formula>OR(C$95="",C$95=" ")</formula>
    </cfRule>
    <cfRule type="expression" dxfId="21" priority="27">
      <formula>OR(C$95="A",C$95="AES")</formula>
    </cfRule>
    <cfRule type="expression" dxfId="20" priority="28">
      <formula>OR(C$95="M",C$95="MADI")</formula>
    </cfRule>
    <cfRule type="expression" dxfId="19" priority="29">
      <formula>OR(C$95="E",C$95="EMB")</formula>
    </cfRule>
    <cfRule type="expression" dxfId="18" priority="30">
      <formula>OR(C$95="S",C$95="STD")</formula>
    </cfRule>
  </conditionalFormatting>
  <conditionalFormatting sqref="A96:A131">
    <cfRule type="expression" dxfId="17" priority="2">
      <formula>OR(A$95="IPO",A$95="IP out")</formula>
    </cfRule>
    <cfRule type="expression" dxfId="16" priority="4">
      <formula>A$95="M3"</formula>
    </cfRule>
    <cfRule type="expression" dxfId="15" priority="6">
      <formula>OR(A$95="F",A$95="Fiber")</formula>
    </cfRule>
    <cfRule type="expression" dxfId="14" priority="13">
      <formula>AND(A$95&lt;&gt;"F",A$95&lt;&gt;"Fiber",A$95&lt;&gt;"S",A$95&lt;&gt;"STD",A$95&lt;&gt;"E",A$95&lt;&gt;"EMB",A$95&lt;&gt;"M",A$95&lt;&gt;"MADI",A$95&lt;&gt;"",A$95&lt;&gt;" ",A$95&lt;&gt;"A",A$95&lt;&gt;"AES")</formula>
    </cfRule>
    <cfRule type="expression" dxfId="13" priority="14">
      <formula>OR(A$95="",A$95=" ")</formula>
    </cfRule>
    <cfRule type="expression" dxfId="12" priority="15">
      <formula>OR(A$95="A",A$95="AES")</formula>
    </cfRule>
    <cfRule type="expression" dxfId="11" priority="16">
      <formula>OR(A$95="M",A$95="MADI")</formula>
    </cfRule>
    <cfRule type="expression" dxfId="10" priority="17">
      <formula>OR(A$95="E",A$95="EMB")</formula>
    </cfRule>
    <cfRule type="expression" dxfId="9" priority="18">
      <formula>OR(A$95="S",A$95="STD")</formula>
    </cfRule>
  </conditionalFormatting>
  <conditionalFormatting sqref="B97 B99 B101 B103 B105 B107 B109 B111 B113 B115 B117 B119 B121 B123 B125 B127 B129 B131">
    <cfRule type="expression" dxfId="8" priority="1">
      <formula>OR(A$95="IPO",A$95="IP out")</formula>
    </cfRule>
    <cfRule type="expression" dxfId="7" priority="3">
      <formula>A$95="M3"</formula>
    </cfRule>
    <cfRule type="expression" dxfId="6" priority="5">
      <formula>OR(A$95="F",A$95="Fiber")</formula>
    </cfRule>
    <cfRule type="expression" dxfId="5" priority="7">
      <formula>AND(A$95&lt;&gt;"F",A$95&lt;&gt;"Fiber",A$95&lt;&gt;"S",A$95&lt;&gt;"STD",A$95&lt;&gt;"E",A$95&lt;&gt;"EMB",A$95&lt;&gt;"M",A$95&lt;&gt;"MADI",A$95&lt;&gt;"",A$95&lt;&gt;" ",A$95&lt;&gt;"A",A$95&lt;&gt;"AES")</formula>
    </cfRule>
    <cfRule type="expression" dxfId="4" priority="8">
      <formula>OR(A$95="",A$95=" ")</formula>
    </cfRule>
    <cfRule type="expression" dxfId="3" priority="9">
      <formula>OR(A$95="A",A$95="AES")</formula>
    </cfRule>
    <cfRule type="expression" dxfId="2" priority="10">
      <formula>OR(A$95="M",A$95="MADI")</formula>
    </cfRule>
    <cfRule type="expression" dxfId="1" priority="11">
      <formula>OR(A$95="E",A$95="EMB")</formula>
    </cfRule>
    <cfRule type="expression" dxfId="0" priority="12">
      <formula>OR(A$95="S",A$95="STD")</formula>
    </cfRule>
  </conditionalFormatting>
  <dataValidations count="2">
    <dataValidation type="list" errorStyle="warning" allowBlank="1" showInputMessage="1" showErrorMessage="1" sqref="A5:BL5 A95:BL95">
      <formula1>$BR$4:$BR$11</formula1>
    </dataValidation>
    <dataValidation type="list" errorStyle="warning" allowBlank="1" showInputMessage="1" showErrorMessage="1" sqref="A46:BL46 A72:BL72">
      <formula1>$BR$45:$BR$52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2011-09-15T21:29:00Z</cp:lastPrinted>
  <dcterms:created xsi:type="dcterms:W3CDTF">2011-08-15T15:03:17Z</dcterms:created>
  <dcterms:modified xsi:type="dcterms:W3CDTF">2014-12-16T22:45:28Z</dcterms:modified>
</cp:coreProperties>
</file>